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f1\Box\CALS Proposals\Lynn Frazier\SNRE\A_Templates and Tools\Budget Info\"/>
    </mc:Choice>
  </mc:AlternateContent>
  <xr:revisionPtr revIDLastSave="0" documentId="8_{58F0A615-AD6F-45BF-9042-7531A5BF92BF}" xr6:coauthVersionLast="47" xr6:coauthVersionMax="47" xr10:uidLastSave="{00000000-0000-0000-0000-000000000000}"/>
  <bookViews>
    <workbookView xWindow="-16305" yWindow="-5565" windowWidth="16410" windowHeight="14145" tabRatio="633" activeTab="2" xr2:uid="{00000000-000D-0000-FFFF-FFFF00000000}"/>
  </bookViews>
  <sheets>
    <sheet name="Full Year" sheetId="110" r:id="rId1"/>
    <sheet name="Split Year" sheetId="119" state="hidden" r:id="rId2"/>
    <sheet name="Travel - Sample Worksheet Only" sheetId="124" r:id="rId3"/>
    <sheet name="Values" sheetId="120" r:id="rId4"/>
    <sheet name="Annualized Salary Amounts" sheetId="123" r:id="rId5"/>
    <sheet name="Data" sheetId="122" state="hidden" r:id="rId6"/>
  </sheets>
  <externalReferences>
    <externalReference r:id="rId7"/>
  </externalReferences>
  <definedNames>
    <definedName name="CostShare">Data!$A$1:$A$2</definedName>
    <definedName name="InflationFactor">Values!$B$2:$B$5</definedName>
    <definedName name="InflationFactor2" localSheetId="2">[1]Lists!$B$21:$B$26</definedName>
    <definedName name="InflationFactor2">Values!$B$16:$B$21</definedName>
    <definedName name="_xlnm.Print_Area" localSheetId="0">'Full Year'!$A$1:$J$88</definedName>
    <definedName name="_xlnm.Print_Area" localSheetId="1">'Split Year'!$A$1:$M$122</definedName>
    <definedName name="_xlnm.Print_Titles" localSheetId="0">'Full Year'!$7:$8</definedName>
    <definedName name="_xlnm.Print_Titles" localSheetId="1">'Split Year'!$8:$10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3" i="110" l="1"/>
  <c r="U33" i="110"/>
  <c r="T33" i="110"/>
  <c r="S33" i="110"/>
  <c r="R33" i="110"/>
  <c r="Q33" i="110"/>
  <c r="I61" i="110"/>
  <c r="H61" i="110"/>
  <c r="G61" i="110"/>
  <c r="F61" i="110"/>
  <c r="E37" i="124"/>
  <c r="E38" i="124"/>
  <c r="E39" i="124"/>
  <c r="E40" i="124"/>
  <c r="E41" i="124"/>
  <c r="E42" i="124"/>
  <c r="E31" i="124"/>
  <c r="E30" i="124"/>
  <c r="E29" i="124"/>
  <c r="E28" i="124"/>
  <c r="E27" i="124"/>
  <c r="E26" i="124"/>
  <c r="E25" i="124"/>
  <c r="E20" i="124"/>
  <c r="E19" i="124"/>
  <c r="E18" i="124"/>
  <c r="E17" i="124"/>
  <c r="E16" i="124"/>
  <c r="E15" i="124"/>
  <c r="E14" i="124"/>
  <c r="E8" i="110"/>
  <c r="F8" i="110"/>
  <c r="G8" i="110"/>
  <c r="H8" i="110"/>
  <c r="I8" i="110"/>
  <c r="E9" i="110"/>
  <c r="F9" i="110"/>
  <c r="G9" i="110"/>
  <c r="H9" i="110"/>
  <c r="I9" i="110"/>
  <c r="E10" i="110"/>
  <c r="F10" i="110"/>
  <c r="G10" i="110"/>
  <c r="H10" i="110"/>
  <c r="I10" i="110"/>
  <c r="E11" i="110"/>
  <c r="F11" i="110"/>
  <c r="G11" i="110"/>
  <c r="H11" i="110"/>
  <c r="I11" i="110"/>
  <c r="E12" i="110"/>
  <c r="F12" i="110"/>
  <c r="G12" i="110"/>
  <c r="H12" i="110"/>
  <c r="I12" i="110"/>
  <c r="E13" i="110"/>
  <c r="F13" i="110"/>
  <c r="G13" i="110"/>
  <c r="H13" i="110"/>
  <c r="I13" i="110"/>
  <c r="E14" i="110"/>
  <c r="F14" i="110"/>
  <c r="G14" i="110"/>
  <c r="H14" i="110"/>
  <c r="I14" i="110"/>
  <c r="E15" i="110"/>
  <c r="F15" i="110"/>
  <c r="G15" i="110"/>
  <c r="H15" i="110"/>
  <c r="I15" i="110"/>
  <c r="E16" i="110"/>
  <c r="F16" i="110"/>
  <c r="G16" i="110"/>
  <c r="H16" i="110"/>
  <c r="I16" i="110"/>
  <c r="E17" i="110"/>
  <c r="F17" i="110"/>
  <c r="G17" i="110"/>
  <c r="H17" i="110"/>
  <c r="I17" i="110"/>
  <c r="I7" i="110"/>
  <c r="H7" i="110"/>
  <c r="G7" i="110"/>
  <c r="F7" i="110"/>
  <c r="E7" i="110"/>
  <c r="E4" i="110"/>
  <c r="E32" i="124" l="1"/>
  <c r="E21" i="124"/>
  <c r="G25" i="110"/>
  <c r="H25" i="110"/>
  <c r="G26" i="110"/>
  <c r="H26" i="110"/>
  <c r="F21" i="110" l="1"/>
  <c r="Q8" i="110"/>
  <c r="Q9" i="110"/>
  <c r="Q10" i="110"/>
  <c r="Q11" i="110"/>
  <c r="Q12" i="110"/>
  <c r="Q26" i="110" s="1"/>
  <c r="Q13" i="110"/>
  <c r="Q14" i="110"/>
  <c r="Q15" i="110"/>
  <c r="Q29" i="110" s="1"/>
  <c r="Q16" i="110"/>
  <c r="Q17" i="110"/>
  <c r="Q31" i="110" s="1"/>
  <c r="Q7" i="110"/>
  <c r="E26" i="110"/>
  <c r="E27" i="110"/>
  <c r="E28" i="110"/>
  <c r="E29" i="110"/>
  <c r="E31" i="110"/>
  <c r="E21" i="110"/>
  <c r="P3" i="110"/>
  <c r="P2" i="110"/>
  <c r="R14" i="110" l="1"/>
  <c r="Q28" i="110"/>
  <c r="R11" i="110"/>
  <c r="Q25" i="110"/>
  <c r="R10" i="110"/>
  <c r="Q24" i="110"/>
  <c r="R13" i="110"/>
  <c r="Q27" i="110"/>
  <c r="R9" i="110"/>
  <c r="Q23" i="110"/>
  <c r="R16" i="110"/>
  <c r="Q30" i="110"/>
  <c r="R8" i="110"/>
  <c r="Q22" i="110"/>
  <c r="R7" i="110"/>
  <c r="Q21" i="110"/>
  <c r="R12" i="110"/>
  <c r="R17" i="110"/>
  <c r="R15" i="110"/>
  <c r="G21" i="110"/>
  <c r="H21" i="110"/>
  <c r="F27" i="110"/>
  <c r="E30" i="110"/>
  <c r="E25" i="110"/>
  <c r="E24" i="110"/>
  <c r="E23" i="110"/>
  <c r="E22" i="110"/>
  <c r="F26" i="110"/>
  <c r="C16" i="123"/>
  <c r="C15" i="123"/>
  <c r="C14" i="123"/>
  <c r="C13" i="123"/>
  <c r="C12" i="123"/>
  <c r="C11" i="123"/>
  <c r="C10" i="123"/>
  <c r="C9" i="123"/>
  <c r="C8" i="123"/>
  <c r="C7" i="123"/>
  <c r="S13" i="110" l="1"/>
  <c r="R27" i="110"/>
  <c r="S8" i="110"/>
  <c r="R22" i="110"/>
  <c r="S10" i="110"/>
  <c r="R24" i="110"/>
  <c r="S7" i="110"/>
  <c r="R21" i="110"/>
  <c r="S15" i="110"/>
  <c r="R29" i="110"/>
  <c r="S16" i="110"/>
  <c r="R30" i="110"/>
  <c r="S11" i="110"/>
  <c r="R25" i="110"/>
  <c r="S17" i="110"/>
  <c r="R31" i="110"/>
  <c r="S12" i="110"/>
  <c r="R26" i="110"/>
  <c r="S9" i="110"/>
  <c r="R23" i="110"/>
  <c r="S14" i="110"/>
  <c r="R28" i="110"/>
  <c r="H24" i="110"/>
  <c r="G24" i="110"/>
  <c r="F31" i="110"/>
  <c r="I25" i="110"/>
  <c r="F25" i="110"/>
  <c r="G31" i="110"/>
  <c r="H22" i="110"/>
  <c r="F22" i="110"/>
  <c r="H23" i="110"/>
  <c r="F23" i="110"/>
  <c r="F24" i="110"/>
  <c r="F28" i="110"/>
  <c r="F29" i="110"/>
  <c r="F30" i="110"/>
  <c r="I26" i="110"/>
  <c r="I21" i="110"/>
  <c r="B2" i="123"/>
  <c r="B3" i="123"/>
  <c r="E39" i="110"/>
  <c r="E75" i="110" s="1"/>
  <c r="E44" i="110"/>
  <c r="E51" i="110"/>
  <c r="E74" i="110" s="1"/>
  <c r="E64" i="110"/>
  <c r="P80" i="110"/>
  <c r="J77" i="110"/>
  <c r="R61" i="110"/>
  <c r="U76" i="110"/>
  <c r="T76" i="110"/>
  <c r="S76" i="110"/>
  <c r="R76" i="110"/>
  <c r="Q76" i="110"/>
  <c r="Q73" i="110"/>
  <c r="Q64" i="110"/>
  <c r="V63" i="110"/>
  <c r="V62" i="110"/>
  <c r="V60" i="110"/>
  <c r="V59" i="110"/>
  <c r="V58" i="110"/>
  <c r="V57" i="110"/>
  <c r="V56" i="110"/>
  <c r="V55" i="110"/>
  <c r="V54" i="110"/>
  <c r="U51" i="110"/>
  <c r="U74" i="110" s="1"/>
  <c r="T51" i="110"/>
  <c r="T74" i="110" s="1"/>
  <c r="S51" i="110"/>
  <c r="R51" i="110"/>
  <c r="R74" i="110" s="1"/>
  <c r="Q51" i="110"/>
  <c r="Q74" i="110" s="1"/>
  <c r="V50" i="110"/>
  <c r="V49" i="110"/>
  <c r="V48" i="110"/>
  <c r="V47" i="110"/>
  <c r="U44" i="110"/>
  <c r="T44" i="110"/>
  <c r="S44" i="110"/>
  <c r="R44" i="110"/>
  <c r="Q44" i="110"/>
  <c r="V43" i="110"/>
  <c r="V42" i="110"/>
  <c r="U39" i="110"/>
  <c r="U75" i="110" s="1"/>
  <c r="T39" i="110"/>
  <c r="T75" i="110" s="1"/>
  <c r="S39" i="110"/>
  <c r="S75" i="110" s="1"/>
  <c r="R39" i="110"/>
  <c r="Q39" i="110"/>
  <c r="Q75" i="110" s="1"/>
  <c r="V38" i="110"/>
  <c r="V37" i="110"/>
  <c r="V36" i="110"/>
  <c r="N31" i="110"/>
  <c r="N30" i="110"/>
  <c r="N29" i="110"/>
  <c r="N28" i="110"/>
  <c r="N27" i="110"/>
  <c r="N26" i="110"/>
  <c r="N25" i="110"/>
  <c r="N24" i="110"/>
  <c r="N23" i="110"/>
  <c r="N22" i="110"/>
  <c r="N21" i="110"/>
  <c r="G64" i="110"/>
  <c r="H51" i="110"/>
  <c r="H74" i="110" s="1"/>
  <c r="B23" i="110"/>
  <c r="B4" i="123"/>
  <c r="D15" i="123" s="1"/>
  <c r="E15" i="123" s="1"/>
  <c r="F15" i="123" s="1"/>
  <c r="G15" i="123" s="1"/>
  <c r="B22" i="110"/>
  <c r="B24" i="110"/>
  <c r="B25" i="110"/>
  <c r="B26" i="110"/>
  <c r="B27" i="110"/>
  <c r="B28" i="110"/>
  <c r="B29" i="110"/>
  <c r="B30" i="110"/>
  <c r="B31" i="110"/>
  <c r="B21" i="110"/>
  <c r="E43" i="124"/>
  <c r="J86" i="110"/>
  <c r="B8" i="123"/>
  <c r="B9" i="123"/>
  <c r="B10" i="123"/>
  <c r="B11" i="123"/>
  <c r="B12" i="123"/>
  <c r="B13" i="123"/>
  <c r="B14" i="123"/>
  <c r="B15" i="123"/>
  <c r="B16" i="123"/>
  <c r="B7" i="123"/>
  <c r="I76" i="110"/>
  <c r="H76" i="110"/>
  <c r="G76" i="110"/>
  <c r="F76" i="110"/>
  <c r="E76" i="110"/>
  <c r="J50" i="110"/>
  <c r="E73" i="110"/>
  <c r="J62" i="110"/>
  <c r="J63" i="110"/>
  <c r="I39" i="110"/>
  <c r="I75" i="110" s="1"/>
  <c r="I44" i="110"/>
  <c r="I51" i="110"/>
  <c r="I74" i="110" s="1"/>
  <c r="J47" i="110"/>
  <c r="J48" i="110"/>
  <c r="J49" i="110"/>
  <c r="J54" i="110"/>
  <c r="J55" i="110"/>
  <c r="J57" i="110"/>
  <c r="J58" i="110"/>
  <c r="J59" i="110"/>
  <c r="J60" i="110"/>
  <c r="J42" i="110"/>
  <c r="J43" i="110"/>
  <c r="J36" i="110"/>
  <c r="J37" i="110"/>
  <c r="J38" i="110"/>
  <c r="F44" i="110"/>
  <c r="G44" i="110"/>
  <c r="F51" i="110"/>
  <c r="F74" i="110" s="1"/>
  <c r="G51" i="110"/>
  <c r="G74" i="110" s="1"/>
  <c r="H44" i="110"/>
  <c r="N3" i="110"/>
  <c r="N2" i="110"/>
  <c r="H39" i="110"/>
  <c r="H75" i="110" s="1"/>
  <c r="G39" i="110"/>
  <c r="G75" i="110" s="1"/>
  <c r="F39" i="110"/>
  <c r="F75" i="110" s="1"/>
  <c r="M31" i="119"/>
  <c r="H31" i="119" s="1"/>
  <c r="I31" i="119" s="1"/>
  <c r="M30" i="119"/>
  <c r="H30" i="119" s="1"/>
  <c r="I30" i="119" s="1"/>
  <c r="M29" i="119"/>
  <c r="H29" i="119" s="1"/>
  <c r="I29" i="119" s="1"/>
  <c r="G28" i="119"/>
  <c r="G34" i="119"/>
  <c r="F28" i="119"/>
  <c r="F34" i="119" s="1"/>
  <c r="C4" i="119"/>
  <c r="M23" i="119"/>
  <c r="H23" i="119" s="1"/>
  <c r="I23" i="119" s="1"/>
  <c r="M22" i="119"/>
  <c r="H22" i="119" s="1"/>
  <c r="I22" i="119" s="1"/>
  <c r="M21" i="119"/>
  <c r="H21" i="119" s="1"/>
  <c r="G20" i="119"/>
  <c r="F20" i="119"/>
  <c r="F26" i="119" s="1"/>
  <c r="M62" i="119"/>
  <c r="H62" i="119" s="1"/>
  <c r="M54" i="119"/>
  <c r="H54" i="119" s="1"/>
  <c r="M45" i="119"/>
  <c r="H45" i="119" s="1"/>
  <c r="I45" i="119" s="1"/>
  <c r="M46" i="119"/>
  <c r="H46" i="119" s="1"/>
  <c r="I46" i="119" s="1"/>
  <c r="M47" i="119"/>
  <c r="H47" i="119" s="1"/>
  <c r="I47" i="119" s="1"/>
  <c r="M37" i="119"/>
  <c r="H37" i="119" s="1"/>
  <c r="F61" i="119"/>
  <c r="G61" i="119"/>
  <c r="M64" i="119"/>
  <c r="H64" i="119"/>
  <c r="I64" i="119" s="1"/>
  <c r="M63" i="119"/>
  <c r="H63" i="119" s="1"/>
  <c r="F53" i="119"/>
  <c r="F59" i="119" s="1"/>
  <c r="G53" i="119"/>
  <c r="G59" i="119"/>
  <c r="M56" i="119"/>
  <c r="H56" i="119" s="1"/>
  <c r="I56" i="119" s="1"/>
  <c r="M55" i="119"/>
  <c r="H55" i="119"/>
  <c r="I55" i="119" s="1"/>
  <c r="F44" i="119"/>
  <c r="M44" i="119" s="1"/>
  <c r="G44" i="119"/>
  <c r="G51" i="119" s="1"/>
  <c r="G114" i="119" s="1"/>
  <c r="G50" i="119"/>
  <c r="F36" i="119"/>
  <c r="G36" i="119"/>
  <c r="G12" i="119"/>
  <c r="G18" i="119"/>
  <c r="M39" i="119"/>
  <c r="H39" i="119" s="1"/>
  <c r="I39" i="119"/>
  <c r="M38" i="119"/>
  <c r="H38" i="119" s="1"/>
  <c r="I38" i="119" s="1"/>
  <c r="M15" i="119"/>
  <c r="H15" i="119" s="1"/>
  <c r="I15" i="119" s="1"/>
  <c r="M14" i="119"/>
  <c r="H14" i="119"/>
  <c r="I14" i="119"/>
  <c r="M13" i="119"/>
  <c r="H13" i="119" s="1"/>
  <c r="I122" i="119"/>
  <c r="H122" i="119"/>
  <c r="G122" i="119"/>
  <c r="F122" i="119"/>
  <c r="I104" i="119"/>
  <c r="I98" i="119"/>
  <c r="I91" i="119"/>
  <c r="I82" i="119"/>
  <c r="I115" i="119"/>
  <c r="I117" i="119"/>
  <c r="H104" i="119"/>
  <c r="H116" i="119" s="1"/>
  <c r="H98" i="119"/>
  <c r="H91" i="119"/>
  <c r="H82" i="119"/>
  <c r="H115" i="119" s="1"/>
  <c r="H117" i="119"/>
  <c r="G104" i="119"/>
  <c r="G98" i="119"/>
  <c r="G91" i="119"/>
  <c r="G82" i="119"/>
  <c r="G115" i="119" s="1"/>
  <c r="G117" i="119"/>
  <c r="F104" i="119"/>
  <c r="F98" i="119"/>
  <c r="F91" i="119"/>
  <c r="F12" i="119"/>
  <c r="F18" i="119" s="1"/>
  <c r="F82" i="119"/>
  <c r="F115" i="119" s="1"/>
  <c r="F117" i="119"/>
  <c r="K102" i="119"/>
  <c r="K101" i="119"/>
  <c r="K100" i="119"/>
  <c r="K96" i="119"/>
  <c r="K95" i="119"/>
  <c r="K94" i="119"/>
  <c r="K89" i="119"/>
  <c r="K88" i="119"/>
  <c r="K87" i="119"/>
  <c r="K86" i="119"/>
  <c r="K85" i="119"/>
  <c r="K80" i="119"/>
  <c r="K79" i="119"/>
  <c r="K78" i="119"/>
  <c r="K77" i="119"/>
  <c r="K76" i="119"/>
  <c r="D52" i="119"/>
  <c r="C52" i="119"/>
  <c r="G67" i="119"/>
  <c r="G42" i="119"/>
  <c r="J56" i="110"/>
  <c r="I63" i="119"/>
  <c r="I13" i="119"/>
  <c r="I37" i="119"/>
  <c r="I36" i="119"/>
  <c r="I42" i="119" s="1"/>
  <c r="M34" i="119"/>
  <c r="F116" i="119"/>
  <c r="K82" i="119"/>
  <c r="M20" i="119"/>
  <c r="T17" i="110" l="1"/>
  <c r="S31" i="110"/>
  <c r="T7" i="110"/>
  <c r="S21" i="110"/>
  <c r="T14" i="110"/>
  <c r="S28" i="110"/>
  <c r="T11" i="110"/>
  <c r="S25" i="110"/>
  <c r="T10" i="110"/>
  <c r="S24" i="110"/>
  <c r="T9" i="110"/>
  <c r="S23" i="110"/>
  <c r="T16" i="110"/>
  <c r="S30" i="110"/>
  <c r="T8" i="110"/>
  <c r="S22" i="110"/>
  <c r="T12" i="110"/>
  <c r="S26" i="110"/>
  <c r="T15" i="110"/>
  <c r="S29" i="110"/>
  <c r="T13" i="110"/>
  <c r="S27" i="110"/>
  <c r="G27" i="110"/>
  <c r="I24" i="110"/>
  <c r="J51" i="110"/>
  <c r="I27" i="110"/>
  <c r="H27" i="110"/>
  <c r="G30" i="110"/>
  <c r="V39" i="110"/>
  <c r="V44" i="110"/>
  <c r="G29" i="110"/>
  <c r="I23" i="110"/>
  <c r="G23" i="110"/>
  <c r="I31" i="110"/>
  <c r="H31" i="110"/>
  <c r="G28" i="110"/>
  <c r="I22" i="110"/>
  <c r="G22" i="110"/>
  <c r="J44" i="110"/>
  <c r="K91" i="119"/>
  <c r="I44" i="119"/>
  <c r="H20" i="119"/>
  <c r="H26" i="119" s="1"/>
  <c r="M53" i="119"/>
  <c r="G69" i="119"/>
  <c r="M61" i="119"/>
  <c r="J76" i="110"/>
  <c r="E44" i="124"/>
  <c r="V51" i="110"/>
  <c r="D12" i="123"/>
  <c r="E12" i="123" s="1"/>
  <c r="F12" i="123" s="1"/>
  <c r="G12" i="123" s="1"/>
  <c r="D11" i="123"/>
  <c r="E11" i="123" s="1"/>
  <c r="F11" i="123" s="1"/>
  <c r="G11" i="123" s="1"/>
  <c r="M59" i="119"/>
  <c r="I54" i="119"/>
  <c r="I53" i="119" s="1"/>
  <c r="I59" i="119" s="1"/>
  <c r="H53" i="119"/>
  <c r="H59" i="119" s="1"/>
  <c r="I50" i="119"/>
  <c r="I51" i="119"/>
  <c r="I114" i="119" s="1"/>
  <c r="I62" i="119"/>
  <c r="I61" i="119" s="1"/>
  <c r="H61" i="119"/>
  <c r="K61" i="119" s="1"/>
  <c r="I28" i="119"/>
  <c r="I34" i="119" s="1"/>
  <c r="D9" i="123"/>
  <c r="E9" i="123" s="1"/>
  <c r="F9" i="123" s="1"/>
  <c r="G9" i="123" s="1"/>
  <c r="D8" i="123"/>
  <c r="E8" i="123" s="1"/>
  <c r="F8" i="123" s="1"/>
  <c r="G8" i="123" s="1"/>
  <c r="S61" i="110"/>
  <c r="R64" i="110"/>
  <c r="H36" i="119"/>
  <c r="H42" i="119" s="1"/>
  <c r="F67" i="119"/>
  <c r="D7" i="123"/>
  <c r="E7" i="123" s="1"/>
  <c r="F7" i="123" s="1"/>
  <c r="G7" i="123" s="1"/>
  <c r="R75" i="110"/>
  <c r="F69" i="119"/>
  <c r="H44" i="119"/>
  <c r="K104" i="119"/>
  <c r="M18" i="119"/>
  <c r="G116" i="119"/>
  <c r="G73" i="110"/>
  <c r="F73" i="110"/>
  <c r="F64" i="110"/>
  <c r="D16" i="123"/>
  <c r="E16" i="123" s="1"/>
  <c r="F16" i="123" s="1"/>
  <c r="G16" i="123" s="1"/>
  <c r="D14" i="123"/>
  <c r="E14" i="123" s="1"/>
  <c r="F14" i="123" s="1"/>
  <c r="G14" i="123" s="1"/>
  <c r="D10" i="123"/>
  <c r="E10" i="123" s="1"/>
  <c r="F10" i="123" s="1"/>
  <c r="G10" i="123" s="1"/>
  <c r="Q18" i="110"/>
  <c r="J39" i="110"/>
  <c r="H28" i="119"/>
  <c r="H34" i="119" s="1"/>
  <c r="K34" i="119" s="1"/>
  <c r="K98" i="119"/>
  <c r="H12" i="119"/>
  <c r="F50" i="119"/>
  <c r="F51" i="119"/>
  <c r="R73" i="110"/>
  <c r="E18" i="110"/>
  <c r="G26" i="119"/>
  <c r="J74" i="110"/>
  <c r="D13" i="123"/>
  <c r="E13" i="123" s="1"/>
  <c r="F13" i="123" s="1"/>
  <c r="G13" i="123" s="1"/>
  <c r="M36" i="119"/>
  <c r="F42" i="119"/>
  <c r="I12" i="119"/>
  <c r="I18" i="119" s="1"/>
  <c r="I116" i="119"/>
  <c r="I21" i="119"/>
  <c r="I20" i="119" s="1"/>
  <c r="I26" i="119" s="1"/>
  <c r="M28" i="119"/>
  <c r="J75" i="110"/>
  <c r="S74" i="110"/>
  <c r="U13" i="110" l="1"/>
  <c r="U27" i="110" s="1"/>
  <c r="T27" i="110"/>
  <c r="U16" i="110"/>
  <c r="U30" i="110" s="1"/>
  <c r="T30" i="110"/>
  <c r="V30" i="110" s="1"/>
  <c r="U14" i="110"/>
  <c r="U28" i="110" s="1"/>
  <c r="T28" i="110"/>
  <c r="U15" i="110"/>
  <c r="U29" i="110" s="1"/>
  <c r="T29" i="110"/>
  <c r="U9" i="110"/>
  <c r="U23" i="110" s="1"/>
  <c r="T23" i="110"/>
  <c r="U7" i="110"/>
  <c r="U21" i="110" s="1"/>
  <c r="T21" i="110"/>
  <c r="U11" i="110"/>
  <c r="U25" i="110" s="1"/>
  <c r="T25" i="110"/>
  <c r="U8" i="110"/>
  <c r="U22" i="110" s="1"/>
  <c r="T22" i="110"/>
  <c r="U12" i="110"/>
  <c r="U26" i="110" s="1"/>
  <c r="T26" i="110"/>
  <c r="U10" i="110"/>
  <c r="U24" i="110" s="1"/>
  <c r="T24" i="110"/>
  <c r="U17" i="110"/>
  <c r="U31" i="110" s="1"/>
  <c r="T31" i="110"/>
  <c r="I29" i="110"/>
  <c r="H29" i="110"/>
  <c r="I28" i="110"/>
  <c r="H28" i="110"/>
  <c r="I30" i="110"/>
  <c r="H30" i="110"/>
  <c r="K59" i="119"/>
  <c r="J23" i="110"/>
  <c r="R18" i="110"/>
  <c r="K36" i="119"/>
  <c r="J9" i="110"/>
  <c r="K28" i="119"/>
  <c r="E32" i="110"/>
  <c r="E67" i="110" s="1"/>
  <c r="V23" i="110"/>
  <c r="S64" i="110"/>
  <c r="S73" i="110"/>
  <c r="T61" i="110"/>
  <c r="H69" i="119"/>
  <c r="H67" i="119"/>
  <c r="K53" i="119"/>
  <c r="G70" i="119"/>
  <c r="G72" i="119" s="1"/>
  <c r="G106" i="119" s="1"/>
  <c r="G113" i="119" s="1"/>
  <c r="G120" i="119" s="1"/>
  <c r="G121" i="119" s="1"/>
  <c r="G108" i="119" s="1"/>
  <c r="G110" i="119" s="1"/>
  <c r="K26" i="119"/>
  <c r="M26" i="119"/>
  <c r="I67" i="119"/>
  <c r="I70" i="119" s="1"/>
  <c r="I69" i="119"/>
  <c r="F18" i="110"/>
  <c r="Q32" i="110"/>
  <c r="Q67" i="110" s="1"/>
  <c r="J12" i="110"/>
  <c r="H50" i="119"/>
  <c r="K50" i="119" s="1"/>
  <c r="H51" i="119"/>
  <c r="H114" i="119" s="1"/>
  <c r="K44" i="119"/>
  <c r="K20" i="119"/>
  <c r="F114" i="119"/>
  <c r="M51" i="119"/>
  <c r="M50" i="119"/>
  <c r="J26" i="110"/>
  <c r="K12" i="119"/>
  <c r="H18" i="119"/>
  <c r="K18" i="119" s="1"/>
  <c r="H64" i="110"/>
  <c r="H73" i="110"/>
  <c r="G18" i="110"/>
  <c r="S18" i="110"/>
  <c r="K42" i="119"/>
  <c r="M42" i="119"/>
  <c r="K67" i="119"/>
  <c r="M67" i="119"/>
  <c r="F70" i="119"/>
  <c r="F72" i="119" s="1"/>
  <c r="V16" i="110" l="1"/>
  <c r="E33" i="110"/>
  <c r="J25" i="110"/>
  <c r="V28" i="110"/>
  <c r="K69" i="119"/>
  <c r="V22" i="110"/>
  <c r="R32" i="110"/>
  <c r="R67" i="110" s="1"/>
  <c r="F84" i="110" s="1"/>
  <c r="J28" i="110"/>
  <c r="J14" i="110"/>
  <c r="F106" i="119"/>
  <c r="U61" i="110"/>
  <c r="T73" i="110"/>
  <c r="T64" i="110"/>
  <c r="J11" i="110"/>
  <c r="V7" i="110"/>
  <c r="E84" i="110"/>
  <c r="Q72" i="110"/>
  <c r="Q79" i="110" s="1"/>
  <c r="Q80" i="110" s="1"/>
  <c r="F32" i="110"/>
  <c r="F67" i="110" s="1"/>
  <c r="F72" i="110" s="1"/>
  <c r="F81" i="110" s="1"/>
  <c r="I73" i="110"/>
  <c r="J73" i="110" s="1"/>
  <c r="I64" i="110"/>
  <c r="J61" i="110"/>
  <c r="I72" i="119"/>
  <c r="I106" i="119" s="1"/>
  <c r="I113" i="119" s="1"/>
  <c r="I120" i="119" s="1"/>
  <c r="I121" i="119" s="1"/>
  <c r="I108" i="119" s="1"/>
  <c r="I110" i="119" s="1"/>
  <c r="J7" i="110"/>
  <c r="V9" i="110"/>
  <c r="V14" i="110"/>
  <c r="E72" i="110"/>
  <c r="E81" i="110" s="1"/>
  <c r="V61" i="110"/>
  <c r="T18" i="110"/>
  <c r="H70" i="119"/>
  <c r="H72" i="119" s="1"/>
  <c r="H106" i="119" s="1"/>
  <c r="H113" i="119" s="1"/>
  <c r="H120" i="119" s="1"/>
  <c r="H121" i="119" s="1"/>
  <c r="H108" i="119" s="1"/>
  <c r="H110" i="119" s="1"/>
  <c r="H18" i="110"/>
  <c r="K51" i="119"/>
  <c r="K70" i="119" s="1"/>
  <c r="V8" i="110"/>
  <c r="F33" i="110" l="1"/>
  <c r="J22" i="110"/>
  <c r="V25" i="110"/>
  <c r="R72" i="110"/>
  <c r="R79" i="110" s="1"/>
  <c r="V15" i="110"/>
  <c r="J8" i="110"/>
  <c r="J31" i="110"/>
  <c r="S32" i="110"/>
  <c r="S67" i="110" s="1"/>
  <c r="G84" i="110" s="1"/>
  <c r="G32" i="110"/>
  <c r="F113" i="119"/>
  <c r="F120" i="119" s="1"/>
  <c r="F121" i="119" s="1"/>
  <c r="F108" i="119" s="1"/>
  <c r="K106" i="119"/>
  <c r="K72" i="119"/>
  <c r="J64" i="110"/>
  <c r="V21" i="110"/>
  <c r="F79" i="110"/>
  <c r="F80" i="110" s="1"/>
  <c r="U64" i="110"/>
  <c r="U73" i="110"/>
  <c r="J30" i="110"/>
  <c r="J16" i="110"/>
  <c r="V26" i="110"/>
  <c r="V12" i="110"/>
  <c r="Q68" i="110"/>
  <c r="J27" i="110"/>
  <c r="J13" i="110"/>
  <c r="J17" i="110"/>
  <c r="V10" i="110"/>
  <c r="E79" i="110"/>
  <c r="E80" i="110" s="1"/>
  <c r="J21" i="110"/>
  <c r="V11" i="110"/>
  <c r="G67" i="110" l="1"/>
  <c r="G72" i="110" s="1"/>
  <c r="G81" i="110" s="1"/>
  <c r="G33" i="110"/>
  <c r="R80" i="110"/>
  <c r="R68" i="110" s="1"/>
  <c r="F85" i="110" s="1"/>
  <c r="V29" i="110"/>
  <c r="V27" i="110"/>
  <c r="I18" i="110"/>
  <c r="T32" i="110"/>
  <c r="T67" i="110" s="1"/>
  <c r="H84" i="110" s="1"/>
  <c r="S72" i="110"/>
  <c r="S79" i="110" s="1"/>
  <c r="V24" i="110"/>
  <c r="J24" i="110"/>
  <c r="J10" i="110"/>
  <c r="F87" i="110"/>
  <c r="F68" i="110"/>
  <c r="F69" i="110" s="1"/>
  <c r="J15" i="110"/>
  <c r="E85" i="110"/>
  <c r="Q69" i="110"/>
  <c r="V31" i="110"/>
  <c r="V17" i="110"/>
  <c r="V64" i="110"/>
  <c r="F110" i="119"/>
  <c r="K110" i="119" s="1"/>
  <c r="K108" i="119"/>
  <c r="V13" i="110"/>
  <c r="H32" i="110"/>
  <c r="U18" i="110"/>
  <c r="V18" i="110" s="1"/>
  <c r="G79" i="110" l="1"/>
  <c r="G80" i="110" s="1"/>
  <c r="G68" i="110" s="1"/>
  <c r="G69" i="110" s="1"/>
  <c r="J18" i="110"/>
  <c r="H67" i="110"/>
  <c r="H72" i="110" s="1"/>
  <c r="H81" i="110" s="1"/>
  <c r="H33" i="110"/>
  <c r="S80" i="110"/>
  <c r="S68" i="110" s="1"/>
  <c r="G85" i="110" s="1"/>
  <c r="F88" i="110"/>
  <c r="R69" i="110"/>
  <c r="V32" i="110"/>
  <c r="T72" i="110"/>
  <c r="T79" i="110" s="1"/>
  <c r="I32" i="110"/>
  <c r="I67" i="110" s="1"/>
  <c r="I72" i="110" s="1"/>
  <c r="I81" i="110" s="1"/>
  <c r="J29" i="110"/>
  <c r="J32" i="110" s="1"/>
  <c r="U32" i="110"/>
  <c r="U67" i="110" s="1"/>
  <c r="E87" i="110"/>
  <c r="E68" i="110"/>
  <c r="J33" i="110" l="1"/>
  <c r="I33" i="110"/>
  <c r="S69" i="110"/>
  <c r="T80" i="110"/>
  <c r="T68" i="110" s="1"/>
  <c r="G87" i="110"/>
  <c r="G88" i="110" s="1"/>
  <c r="J67" i="110"/>
  <c r="I79" i="110"/>
  <c r="U72" i="110"/>
  <c r="U79" i="110" s="1"/>
  <c r="U80" i="110" s="1"/>
  <c r="I84" i="110"/>
  <c r="V67" i="110"/>
  <c r="E69" i="110"/>
  <c r="E88" i="110"/>
  <c r="J81" i="110"/>
  <c r="H79" i="110"/>
  <c r="H80" i="110" s="1"/>
  <c r="J72" i="110"/>
  <c r="T69" i="110" l="1"/>
  <c r="H85" i="110"/>
  <c r="I80" i="110"/>
  <c r="I68" i="110" s="1"/>
  <c r="I69" i="110" s="1"/>
  <c r="U68" i="110"/>
  <c r="V80" i="110"/>
  <c r="J79" i="110"/>
  <c r="J84" i="110"/>
  <c r="I87" i="110" l="1"/>
  <c r="H87" i="110"/>
  <c r="H68" i="110"/>
  <c r="J80" i="110"/>
  <c r="U69" i="110"/>
  <c r="V69" i="110" s="1"/>
  <c r="I85" i="110"/>
  <c r="V68" i="110"/>
  <c r="J85" i="110" l="1"/>
  <c r="I88" i="110"/>
  <c r="H69" i="110"/>
  <c r="J69" i="110" s="1"/>
  <c r="J68" i="110"/>
  <c r="H88" i="110"/>
  <c r="J87" i="110"/>
  <c r="J88" i="110" l="1"/>
</calcChain>
</file>

<file path=xl/sharedStrings.xml><?xml version="1.0" encoding="utf-8"?>
<sst xmlns="http://schemas.openxmlformats.org/spreadsheetml/2006/main" count="506" uniqueCount="190">
  <si>
    <t>PERSONAL SERVICES</t>
  </si>
  <si>
    <t>FACULTY</t>
  </si>
  <si>
    <t>ERE</t>
  </si>
  <si>
    <t>GRAD ASST/ASSOC</t>
  </si>
  <si>
    <t>UNDERGRAD</t>
  </si>
  <si>
    <t>OPERATIONS</t>
  </si>
  <si>
    <t>TRAVEL</t>
  </si>
  <si>
    <t>IN-STATE</t>
  </si>
  <si>
    <t>OUT-OF-STATE</t>
  </si>
  <si>
    <t>FOREIGN</t>
  </si>
  <si>
    <t>EQUIPMENT</t>
  </si>
  <si>
    <t>Total Operations</t>
  </si>
  <si>
    <t>Total Travel</t>
  </si>
  <si>
    <t>Total Personal Services</t>
  </si>
  <si>
    <t>Total Equipment</t>
  </si>
  <si>
    <t>Total Budget Request</t>
  </si>
  <si>
    <t>Total Expenditures</t>
  </si>
  <si>
    <t>Total Salaries &amp; Wages</t>
  </si>
  <si>
    <t>Total Fringe Benefits</t>
  </si>
  <si>
    <t>1st Year</t>
  </si>
  <si>
    <t>2nd Year</t>
  </si>
  <si>
    <t>3rd Year</t>
  </si>
  <si>
    <t>Supplies</t>
  </si>
  <si>
    <t>Material</t>
  </si>
  <si>
    <t>Publications</t>
  </si>
  <si>
    <t>Other</t>
  </si>
  <si>
    <t>STAFF</t>
  </si>
  <si>
    <t>IDC rate</t>
  </si>
  <si>
    <t>Direct Costs:</t>
  </si>
  <si>
    <t>Modified Direct Costs</t>
  </si>
  <si>
    <t>Subtotal IDC:</t>
  </si>
  <si>
    <t>IND COST (OVERHEAD) See Below</t>
  </si>
  <si>
    <t xml:space="preserve">Less: </t>
  </si>
  <si>
    <t>Equipment</t>
  </si>
  <si>
    <t>Cumulative</t>
  </si>
  <si>
    <t>Grad Student ERE GT</t>
  </si>
  <si>
    <t>FTE</t>
  </si>
  <si>
    <t>name/position</t>
  </si>
  <si>
    <t>Salary</t>
  </si>
  <si>
    <t>Subcontract</t>
  </si>
  <si>
    <t>Add:</t>
  </si>
  <si>
    <t>Subcontract: 1st 25K</t>
  </si>
  <si>
    <t>Participant Support</t>
  </si>
  <si>
    <t>Stipends</t>
  </si>
  <si>
    <t>(25% IDC)</t>
  </si>
  <si>
    <t>Travel</t>
  </si>
  <si>
    <t>Subsistence</t>
  </si>
  <si>
    <t>(0% IDC)</t>
  </si>
  <si>
    <t>Total Participant Support</t>
  </si>
  <si>
    <t>IDC on Participant Support Stipend (25% if applicable)</t>
  </si>
  <si>
    <t>6 mos</t>
  </si>
  <si>
    <t>an</t>
  </si>
  <si>
    <t>BUDGET PROPOSAL WORKSHEET</t>
  </si>
  <si>
    <t>FY10</t>
  </si>
  <si>
    <t>POST DOC / UHAP Chapt 12</t>
  </si>
  <si>
    <t>FY11</t>
  </si>
  <si>
    <t>FY10/FY11</t>
  </si>
  <si>
    <t>POST DOC - FACULTY</t>
  </si>
  <si>
    <t>Select Inflation Factor</t>
  </si>
  <si>
    <t>*NOTE* Inflation Factor is enabled for Personnel Svcs Only</t>
  </si>
  <si>
    <t>Sponsor:</t>
  </si>
  <si>
    <t>PI Name:</t>
  </si>
  <si>
    <t>Date:</t>
  </si>
  <si>
    <t>Beg. Date:</t>
  </si>
  <si>
    <t>End Date:</t>
  </si>
  <si>
    <t>FEDERAL FACULTY</t>
  </si>
  <si>
    <t>CS Worksheet Budget (Total Exp)</t>
  </si>
  <si>
    <t>3rd Party CS</t>
  </si>
  <si>
    <t>Total CS</t>
  </si>
  <si>
    <t>Due Date:</t>
  </si>
  <si>
    <t>Not Shown to Sponsor</t>
  </si>
  <si>
    <t>Shown to Sponsor</t>
  </si>
  <si>
    <t xml:space="preserve">Equipment </t>
  </si>
  <si>
    <t>Grad Student Tuition Remission</t>
  </si>
  <si>
    <t>Materials &amp; Supplies</t>
  </si>
  <si>
    <t>ERE Rates</t>
  </si>
  <si>
    <t>YEAR 1</t>
  </si>
  <si>
    <t>YEAR 2</t>
  </si>
  <si>
    <t>YEAR 3</t>
  </si>
  <si>
    <t>YEAR 4</t>
  </si>
  <si>
    <t>YEAR 5</t>
  </si>
  <si>
    <t>Domestic</t>
  </si>
  <si>
    <t>Foreign</t>
  </si>
  <si>
    <t>Publication Costs</t>
  </si>
  <si>
    <t>Consultant Services</t>
  </si>
  <si>
    <t>Subawards/Consortium/Contractual Costs - 1</t>
  </si>
  <si>
    <t>Subawards/Consortium/Contractual Costs - 2</t>
  </si>
  <si>
    <t>Subawards/Consortium/Contractual Costs - 3</t>
  </si>
  <si>
    <t>Other 1</t>
  </si>
  <si>
    <t>Other 2</t>
  </si>
  <si>
    <t>Other 3</t>
  </si>
  <si>
    <t>Tuition Remission</t>
  </si>
  <si>
    <t>Tuition/Fees/Health Insurance</t>
  </si>
  <si>
    <t>CAPITAL EQUIPMENT (Individual Item &gt; $5K</t>
  </si>
  <si>
    <t>TOTAL CAPITAL EQUIPMENT</t>
  </si>
  <si>
    <t xml:space="preserve">SALARY </t>
  </si>
  <si>
    <t>TOTAL TRAVEL</t>
  </si>
  <si>
    <t>TOTAL PARTICIPANT SUPPORT</t>
  </si>
  <si>
    <t xml:space="preserve">Inflation Factor </t>
  </si>
  <si>
    <t>TOTAL INDIRECT COSTS</t>
  </si>
  <si>
    <t>TOTAL DIRECT COSTS</t>
  </si>
  <si>
    <t>Subcontract: Enter 1st $25K of each subaward</t>
  </si>
  <si>
    <t>FTE/HRS</t>
  </si>
  <si>
    <t>F&amp;A Rates</t>
  </si>
  <si>
    <t>Organized Research</t>
  </si>
  <si>
    <t>TOTAL COSTS</t>
  </si>
  <si>
    <t>On Campus</t>
  </si>
  <si>
    <t>Off Campus</t>
  </si>
  <si>
    <t>Other Sponsored Activity/ Public Service</t>
  </si>
  <si>
    <t>Instruction</t>
  </si>
  <si>
    <t>F&amp;A Rate:</t>
  </si>
  <si>
    <t>MODIFIED TOTAL DIRECT COSTS CALCULATION</t>
  </si>
  <si>
    <t>COST SHARE BUDGET</t>
  </si>
  <si>
    <t>TOTAL</t>
  </si>
  <si>
    <t>Annualized Salary Amounts</t>
  </si>
  <si>
    <t>PERSONNEL</t>
  </si>
  <si>
    <t>Cost Share Acct #</t>
  </si>
  <si>
    <t>End Date</t>
  </si>
  <si>
    <t>Foregone IDC</t>
  </si>
  <si>
    <t>Miles</t>
  </si>
  <si>
    <t>Mileage</t>
  </si>
  <si>
    <t>Days</t>
  </si>
  <si>
    <t>Ground Transportation</t>
  </si>
  <si>
    <t>Parking - Tucson Airport</t>
  </si>
  <si>
    <t>2 ways</t>
  </si>
  <si>
    <t>Luggage Fee</t>
  </si>
  <si>
    <t>Per Diem Meals</t>
  </si>
  <si>
    <t>Nights</t>
  </si>
  <si>
    <t>Lodging</t>
  </si>
  <si>
    <t>R/T Airfare</t>
  </si>
  <si>
    <t>Airfare</t>
  </si>
  <si>
    <t>Description</t>
  </si>
  <si>
    <t>Amount</t>
  </si>
  <si>
    <t>Rate</t>
  </si>
  <si>
    <t># Units</t>
  </si>
  <si>
    <t>Unit</t>
  </si>
  <si>
    <t>UA F&amp;A Rate</t>
  </si>
  <si>
    <t>SALARY</t>
  </si>
  <si>
    <t>Sponsor Stipulated Rate - TDC*</t>
  </si>
  <si>
    <t>*Modify calculation if Sponsor Stipulated Rate is MTDC</t>
  </si>
  <si>
    <t>TOTALS</t>
  </si>
  <si>
    <t>Name/Position</t>
  </si>
  <si>
    <t>Select Rate</t>
  </si>
  <si>
    <t>TOTAL OPERATIONS</t>
  </si>
  <si>
    <t>Link to UA Domestic Per Diem Rates</t>
  </si>
  <si>
    <t>UA F&amp;A Rate (See Values Tab)</t>
  </si>
  <si>
    <t>FY 2019 - 2020</t>
  </si>
  <si>
    <t>Full time</t>
  </si>
  <si>
    <t>Undergraduate Student</t>
  </si>
  <si>
    <t>Graduate Student</t>
  </si>
  <si>
    <t>TOTAL PERSONNEL</t>
  </si>
  <si>
    <t>ERE/FRINGE BENEFITS</t>
  </si>
  <si>
    <t>TOTAL ERE/FRINGE BENEFITS</t>
  </si>
  <si>
    <t>MODIFIED TOTAL DIRECT COSTS</t>
  </si>
  <si>
    <t>Link to Federal Domestic Per Diem Rates</t>
  </si>
  <si>
    <t>https://aoprals.state.gov/web920/per_diem.asp</t>
  </si>
  <si>
    <t>ERE RATE</t>
  </si>
  <si>
    <t>CS Foregone IDC</t>
  </si>
  <si>
    <t>Select ERE rate</t>
  </si>
  <si>
    <t>from Values tab</t>
  </si>
  <si>
    <t>Categories in red are excluded from IDC calculation if federally negotiated rate is applied</t>
  </si>
  <si>
    <t>Other:</t>
  </si>
  <si>
    <t>CESU</t>
  </si>
  <si>
    <t>USDA NIFA</t>
  </si>
  <si>
    <t>Ancillary/Postdoc/Temp</t>
  </si>
  <si>
    <t>COST SHARE WORKSHEET</t>
  </si>
  <si>
    <t>TOTAL PERSONNEL AND ERE</t>
  </si>
  <si>
    <t>PARTICIPANT SUPPORT COSTS</t>
  </si>
  <si>
    <t>Publication Costs/Documentation/Dissemination</t>
  </si>
  <si>
    <t>Computer Services (N/A for UArizona)</t>
  </si>
  <si>
    <t>Materials &amp; Supplies (Tangible items only)</t>
  </si>
  <si>
    <t>Comments</t>
  </si>
  <si>
    <t>GSA</t>
  </si>
  <si>
    <t>ADOA</t>
  </si>
  <si>
    <t>Rates based on:</t>
  </si>
  <si>
    <t>Traveler, Purpose, Location:</t>
  </si>
  <si>
    <t>PI, AGU Annual Meeting, San Francisco, CA</t>
  </si>
  <si>
    <t>https://www.gsa.gov/travel/plan-book/per-diem-rates</t>
  </si>
  <si>
    <t>Link to U.S. Department of State Foreign Per Diem Rates</t>
  </si>
  <si>
    <t>ADP/Computer Services (N/A for UArizona)</t>
  </si>
  <si>
    <t>SALARY**</t>
  </si>
  <si>
    <t>**Formula for fiscal annual is:     =ROUND(A7*2088,0)   where A7 is the corresponding row and contains the hourly salary.</t>
  </si>
  <si>
    <t>Faculty summer hours = 456; 152/month</t>
  </si>
  <si>
    <t>**Formula for fiscal hourly is:     =ROUND(A7/2088,2)   where A7 is the corresponding row and contains the fiscal salary.</t>
  </si>
  <si>
    <t>**Formula for academic is:     =ROUND(A7*.000731,2)   where A7 is the corresponding row and contains the academic salary.</t>
  </si>
  <si>
    <t>CAPITAL EQUIPMENT (Individual Item &gt; $5K)</t>
  </si>
  <si>
    <t># of Participants:</t>
  </si>
  <si>
    <t>PARTICIPANT SUPPORT # Participants:</t>
  </si>
  <si>
    <t>Budget Worksheet - Work with Lynn Frazier to complete - Do not share w/sponsor without approval from Lynn</t>
  </si>
  <si>
    <t>https://gao.az.gov/sites/default/files/2023-01/5095%20Reimbursement%20Rates%20%20230109.pdf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</si>
</sst>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0.000%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28" x14ac:knownFonts="1">
    <font>
      <sz val="11"/>
      <name val="Lucida Sans Unicode"/>
    </font>
    <font>
      <sz val="11"/>
      <color theme="1"/>
      <name val="Calibri"/>
      <family val="2"/>
      <scheme val="minor"/>
    </font>
    <font>
      <sz val="1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u/>
      <sz val="9"/>
      <name val="Lucida Sans Unicode"/>
      <family val="2"/>
    </font>
    <font>
      <sz val="8"/>
      <name val="Lucida Sans Unicode"/>
      <family val="2"/>
    </font>
    <font>
      <sz val="11"/>
      <name val="Lucida Sans Unicode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name val="Arial Narrow"/>
      <family val="2"/>
    </font>
    <font>
      <b/>
      <sz val="11"/>
      <name val="Lucida Sans Unicode"/>
      <family val="2"/>
    </font>
    <font>
      <sz val="11"/>
      <color rgb="FFFF0000"/>
      <name val="Lucida Sans Unicode"/>
      <family val="2"/>
    </font>
    <font>
      <sz val="10"/>
      <color rgb="FFC00000"/>
      <name val="Arial Narrow"/>
      <family val="2"/>
    </font>
    <font>
      <u/>
      <sz val="11"/>
      <color theme="10"/>
      <name val="Lucida Sans Unicode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10"/>
      <color rgb="FF515151"/>
      <name val="Arial Narrow"/>
      <family val="2"/>
    </font>
    <font>
      <u/>
      <sz val="11"/>
      <color rgb="FFFF0000"/>
      <name val="Lucida Sans Unicode"/>
      <family val="2"/>
    </font>
    <font>
      <b/>
      <sz val="1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4" fillId="5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8">
    <xf numFmtId="0" fontId="0" fillId="0" borderId="0" xfId="0"/>
    <xf numFmtId="0" fontId="3" fillId="0" borderId="0" xfId="0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/>
    <xf numFmtId="0" fontId="4" fillId="0" borderId="0" xfId="0" applyFont="1"/>
    <xf numFmtId="38" fontId="4" fillId="0" borderId="0" xfId="0" applyNumberFormat="1" applyFont="1" applyAlignment="1">
      <alignment horizontal="right"/>
    </xf>
    <xf numFmtId="38" fontId="4" fillId="0" borderId="0" xfId="0" applyNumberFormat="1" applyFont="1"/>
    <xf numFmtId="0" fontId="4" fillId="2" borderId="1" xfId="0" applyFont="1" applyFill="1" applyBorder="1"/>
    <xf numFmtId="38" fontId="4" fillId="2" borderId="1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10" fontId="4" fillId="0" borderId="4" xfId="0" applyNumberFormat="1" applyFont="1" applyBorder="1"/>
    <xf numFmtId="10" fontId="4" fillId="0" borderId="5" xfId="0" applyNumberFormat="1" applyFont="1" applyBorder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0" xfId="0" applyNumberFormat="1" applyFont="1"/>
    <xf numFmtId="10" fontId="4" fillId="0" borderId="5" xfId="3" applyNumberFormat="1" applyFont="1" applyFill="1" applyBorder="1"/>
    <xf numFmtId="0" fontId="3" fillId="0" borderId="2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10" fontId="3" fillId="0" borderId="8" xfId="3" applyNumberFormat="1" applyFont="1" applyFill="1" applyBorder="1" applyAlignment="1">
      <alignment horizontal="right"/>
    </xf>
    <xf numFmtId="10" fontId="3" fillId="0" borderId="3" xfId="3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0" xfId="0" applyFont="1" applyAlignment="1">
      <alignment horizontal="right"/>
    </xf>
    <xf numFmtId="38" fontId="3" fillId="0" borderId="0" xfId="2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5" fillId="2" borderId="0" xfId="2" applyNumberFormat="1" applyFont="1" applyFill="1" applyBorder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38" fontId="3" fillId="0" borderId="0" xfId="3" applyNumberFormat="1" applyFont="1" applyFill="1" applyBorder="1" applyAlignment="1">
      <alignment horizontal="right"/>
    </xf>
    <xf numFmtId="0" fontId="3" fillId="0" borderId="4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38" fontId="3" fillId="0" borderId="9" xfId="3" applyNumberFormat="1" applyFont="1" applyFill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38" fontId="3" fillId="3" borderId="11" xfId="0" applyNumberFormat="1" applyFont="1" applyFill="1" applyBorder="1" applyAlignment="1">
      <alignment horizontal="right"/>
    </xf>
    <xf numFmtId="38" fontId="3" fillId="3" borderId="11" xfId="0" applyNumberFormat="1" applyFont="1" applyFill="1" applyBorder="1"/>
    <xf numFmtId="38" fontId="3" fillId="3" borderId="12" xfId="0" applyNumberFormat="1" applyFont="1" applyFill="1" applyBorder="1"/>
    <xf numFmtId="38" fontId="3" fillId="0" borderId="2" xfId="0" applyNumberFormat="1" applyFont="1" applyBorder="1" applyAlignment="1">
      <alignment horizontal="right"/>
    </xf>
    <xf numFmtId="38" fontId="3" fillId="0" borderId="3" xfId="0" applyNumberFormat="1" applyFont="1" applyBorder="1" applyAlignment="1">
      <alignment horizontal="right"/>
    </xf>
    <xf numFmtId="38" fontId="3" fillId="0" borderId="6" xfId="0" applyNumberFormat="1" applyFont="1" applyBorder="1" applyAlignment="1">
      <alignment horizontal="right"/>
    </xf>
    <xf numFmtId="38" fontId="3" fillId="0" borderId="7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horizontal="right"/>
    </xf>
    <xf numFmtId="38" fontId="4" fillId="0" borderId="7" xfId="0" applyNumberFormat="1" applyFont="1" applyBorder="1" applyAlignment="1">
      <alignment horizontal="right"/>
    </xf>
    <xf numFmtId="0" fontId="4" fillId="2" borderId="10" xfId="0" applyFont="1" applyFill="1" applyBorder="1"/>
    <xf numFmtId="38" fontId="4" fillId="2" borderId="12" xfId="0" applyNumberFormat="1" applyFont="1" applyFill="1" applyBorder="1" applyAlignment="1">
      <alignment horizontal="right"/>
    </xf>
    <xf numFmtId="6" fontId="4" fillId="2" borderId="10" xfId="0" applyNumberFormat="1" applyFont="1" applyFill="1" applyBorder="1"/>
    <xf numFmtId="0" fontId="3" fillId="0" borderId="3" xfId="0" applyFont="1" applyBorder="1" applyAlignment="1">
      <alignment horizontal="right"/>
    </xf>
    <xf numFmtId="38" fontId="3" fillId="0" borderId="6" xfId="2" applyNumberFormat="1" applyFont="1" applyFill="1" applyBorder="1" applyAlignment="1">
      <alignment horizontal="right"/>
    </xf>
    <xf numFmtId="38" fontId="3" fillId="0" borderId="7" xfId="2" applyNumberFormat="1" applyFont="1" applyFill="1" applyBorder="1" applyAlignment="1">
      <alignment horizontal="right"/>
    </xf>
    <xf numFmtId="38" fontId="5" fillId="2" borderId="6" xfId="2" applyNumberFormat="1" applyFont="1" applyFill="1" applyBorder="1" applyAlignment="1">
      <alignment horizontal="right"/>
    </xf>
    <xf numFmtId="38" fontId="5" fillId="2" borderId="7" xfId="2" applyNumberFormat="1" applyFont="1" applyFill="1" applyBorder="1" applyAlignment="1">
      <alignment horizontal="right"/>
    </xf>
    <xf numFmtId="38" fontId="5" fillId="0" borderId="6" xfId="2" applyNumberFormat="1" applyFont="1" applyFill="1" applyBorder="1" applyAlignment="1">
      <alignment horizontal="right"/>
    </xf>
    <xf numFmtId="38" fontId="5" fillId="0" borderId="7" xfId="2" applyNumberFormat="1" applyFont="1" applyFill="1" applyBorder="1" applyAlignment="1">
      <alignment horizontal="right"/>
    </xf>
    <xf numFmtId="38" fontId="3" fillId="0" borderId="6" xfId="3" applyNumberFormat="1" applyFont="1" applyFill="1" applyBorder="1" applyAlignment="1">
      <alignment horizontal="right"/>
    </xf>
    <xf numFmtId="38" fontId="3" fillId="0" borderId="7" xfId="3" applyNumberFormat="1" applyFont="1" applyFill="1" applyBorder="1" applyAlignment="1">
      <alignment horizontal="right"/>
    </xf>
    <xf numFmtId="38" fontId="3" fillId="0" borderId="4" xfId="3" applyNumberFormat="1" applyFont="1" applyFill="1" applyBorder="1" applyAlignment="1">
      <alignment horizontal="right"/>
    </xf>
    <xf numFmtId="38" fontId="3" fillId="0" borderId="5" xfId="3" applyNumberFormat="1" applyFont="1" applyFill="1" applyBorder="1" applyAlignment="1">
      <alignment horizontal="right"/>
    </xf>
    <xf numFmtId="38" fontId="3" fillId="3" borderId="10" xfId="0" applyNumberFormat="1" applyFont="1" applyFill="1" applyBorder="1" applyAlignment="1">
      <alignment horizontal="right"/>
    </xf>
    <xf numFmtId="38" fontId="3" fillId="3" borderId="12" xfId="0" applyNumberFormat="1" applyFont="1" applyFill="1" applyBorder="1" applyAlignment="1">
      <alignment horizontal="right"/>
    </xf>
    <xf numFmtId="38" fontId="4" fillId="4" borderId="6" xfId="0" applyNumberFormat="1" applyFont="1" applyFill="1" applyBorder="1" applyAlignment="1">
      <alignment horizontal="right"/>
    </xf>
    <xf numFmtId="38" fontId="4" fillId="4" borderId="7" xfId="0" applyNumberFormat="1" applyFont="1" applyFill="1" applyBorder="1" applyAlignment="1">
      <alignment horizontal="right"/>
    </xf>
    <xf numFmtId="38" fontId="0" fillId="0" borderId="0" xfId="0" applyNumberFormat="1"/>
    <xf numFmtId="164" fontId="3" fillId="0" borderId="9" xfId="3" applyNumberFormat="1" applyFont="1" applyBorder="1"/>
    <xf numFmtId="0" fontId="7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164" fontId="3" fillId="0" borderId="9" xfId="3" applyNumberFormat="1" applyFont="1" applyFill="1" applyBorder="1" applyAlignment="1">
      <alignment horizontal="right"/>
    </xf>
    <xf numFmtId="0" fontId="2" fillId="0" borderId="0" xfId="0" applyFont="1"/>
    <xf numFmtId="0" fontId="8" fillId="0" borderId="0" xfId="0" applyFont="1"/>
    <xf numFmtId="38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38" fontId="9" fillId="0" borderId="0" xfId="0" applyNumberFormat="1" applyFont="1" applyAlignment="1">
      <alignment horizontal="right"/>
    </xf>
    <xf numFmtId="38" fontId="9" fillId="0" borderId="0" xfId="0" applyNumberFormat="1" applyFont="1"/>
    <xf numFmtId="14" fontId="8" fillId="0" borderId="0" xfId="0" applyNumberFormat="1" applyFont="1"/>
    <xf numFmtId="0" fontId="11" fillId="0" borderId="0" xfId="0" applyFont="1"/>
    <xf numFmtId="0" fontId="12" fillId="0" borderId="0" xfId="0" applyFont="1"/>
    <xf numFmtId="3" fontId="8" fillId="0" borderId="0" xfId="0" applyNumberFormat="1" applyFont="1" applyAlignment="1">
      <alignment horizontal="right"/>
    </xf>
    <xf numFmtId="3" fontId="11" fillId="6" borderId="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0" fontId="11" fillId="0" borderId="1" xfId="0" applyNumberFormat="1" applyFont="1" applyBorder="1"/>
    <xf numFmtId="38" fontId="11" fillId="0" borderId="0" xfId="0" applyNumberFormat="1" applyFont="1"/>
    <xf numFmtId="3" fontId="8" fillId="6" borderId="8" xfId="0" applyNumberFormat="1" applyFont="1" applyFill="1" applyBorder="1" applyAlignment="1">
      <alignment horizontal="right"/>
    </xf>
    <xf numFmtId="3" fontId="8" fillId="6" borderId="8" xfId="3" applyNumberFormat="1" applyFont="1" applyFill="1" applyBorder="1" applyAlignment="1">
      <alignment horizontal="right"/>
    </xf>
    <xf numFmtId="0" fontId="8" fillId="6" borderId="6" xfId="0" applyFont="1" applyFill="1" applyBorder="1"/>
    <xf numFmtId="0" fontId="8" fillId="6" borderId="0" xfId="0" applyFont="1" applyFill="1" applyAlignment="1">
      <alignment horizontal="right"/>
    </xf>
    <xf numFmtId="3" fontId="8" fillId="6" borderId="0" xfId="2" applyNumberFormat="1" applyFont="1" applyFill="1" applyBorder="1" applyAlignment="1">
      <alignment horizontal="right"/>
    </xf>
    <xf numFmtId="3" fontId="8" fillId="6" borderId="7" xfId="0" applyNumberFormat="1" applyFont="1" applyFill="1" applyBorder="1" applyAlignment="1">
      <alignment horizontal="right"/>
    </xf>
    <xf numFmtId="38" fontId="11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right"/>
    </xf>
    <xf numFmtId="38" fontId="12" fillId="0" borderId="0" xfId="0" applyNumberFormat="1" applyFont="1"/>
    <xf numFmtId="0" fontId="13" fillId="0" borderId="0" xfId="0" applyFont="1"/>
    <xf numFmtId="0" fontId="8" fillId="6" borderId="9" xfId="0" applyFont="1" applyFill="1" applyBorder="1" applyAlignment="1">
      <alignment horizontal="right"/>
    </xf>
    <xf numFmtId="0" fontId="8" fillId="6" borderId="8" xfId="0" applyFont="1" applyFill="1" applyBorder="1"/>
    <xf numFmtId="0" fontId="8" fillId="6" borderId="4" xfId="0" applyFont="1" applyFill="1" applyBorder="1"/>
    <xf numFmtId="0" fontId="8" fillId="6" borderId="9" xfId="0" applyFont="1" applyFill="1" applyBorder="1"/>
    <xf numFmtId="3" fontId="8" fillId="6" borderId="9" xfId="3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>
      <alignment horizontal="right"/>
    </xf>
    <xf numFmtId="0" fontId="8" fillId="6" borderId="10" xfId="0" applyFont="1" applyFill="1" applyBorder="1"/>
    <xf numFmtId="0" fontId="8" fillId="6" borderId="11" xfId="0" applyFont="1" applyFill="1" applyBorder="1"/>
    <xf numFmtId="3" fontId="8" fillId="6" borderId="12" xfId="0" applyNumberFormat="1" applyFont="1" applyFill="1" applyBorder="1" applyAlignment="1">
      <alignment horizontal="right"/>
    </xf>
    <xf numFmtId="0" fontId="11" fillId="6" borderId="11" xfId="0" applyFont="1" applyFill="1" applyBorder="1"/>
    <xf numFmtId="3" fontId="8" fillId="6" borderId="11" xfId="0" applyNumberFormat="1" applyFont="1" applyFill="1" applyBorder="1"/>
    <xf numFmtId="3" fontId="8" fillId="6" borderId="11" xfId="2" applyNumberFormat="1" applyFont="1" applyFill="1" applyBorder="1" applyAlignment="1">
      <alignment horizontal="right"/>
    </xf>
    <xf numFmtId="3" fontId="8" fillId="6" borderId="12" xfId="3" applyNumberFormat="1" applyFont="1" applyFill="1" applyBorder="1" applyAlignment="1">
      <alignment horizontal="right"/>
    </xf>
    <xf numFmtId="0" fontId="8" fillId="6" borderId="11" xfId="0" applyFont="1" applyFill="1" applyBorder="1" applyAlignment="1">
      <alignment horizontal="right"/>
    </xf>
    <xf numFmtId="3" fontId="10" fillId="6" borderId="11" xfId="2" applyNumberFormat="1" applyFont="1" applyFill="1" applyBorder="1" applyAlignment="1">
      <alignment horizontal="right"/>
    </xf>
    <xf numFmtId="3" fontId="11" fillId="0" borderId="0" xfId="0" applyNumberFormat="1" applyFont="1"/>
    <xf numFmtId="38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1" fillId="6" borderId="0" xfId="0" applyFont="1" applyFill="1"/>
    <xf numFmtId="0" fontId="8" fillId="0" borderId="0" xfId="0" applyFont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wrapText="1"/>
    </xf>
    <xf numFmtId="0" fontId="15" fillId="6" borderId="23" xfId="1" applyFont="1" applyFill="1" applyBorder="1" applyAlignment="1">
      <alignment horizontal="center"/>
    </xf>
    <xf numFmtId="3" fontId="8" fillId="9" borderId="12" xfId="0" applyNumberFormat="1" applyFont="1" applyFill="1" applyBorder="1" applyAlignment="1">
      <alignment horizontal="right"/>
    </xf>
    <xf numFmtId="3" fontId="8" fillId="9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164" fontId="0" fillId="0" borderId="14" xfId="0" applyNumberFormat="1" applyBorder="1"/>
    <xf numFmtId="0" fontId="2" fillId="0" borderId="17" xfId="0" applyFont="1" applyBorder="1" applyAlignment="1">
      <alignment wrapText="1"/>
    </xf>
    <xf numFmtId="164" fontId="0" fillId="0" borderId="18" xfId="0" applyNumberFormat="1" applyBorder="1"/>
    <xf numFmtId="0" fontId="2" fillId="0" borderId="24" xfId="0" applyFont="1" applyBorder="1"/>
    <xf numFmtId="0" fontId="0" fillId="0" borderId="25" xfId="0" applyBorder="1"/>
    <xf numFmtId="164" fontId="0" fillId="0" borderId="26" xfId="0" applyNumberFormat="1" applyBorder="1"/>
    <xf numFmtId="0" fontId="12" fillId="7" borderId="8" xfId="0" applyFont="1" applyFill="1" applyBorder="1"/>
    <xf numFmtId="38" fontId="12" fillId="7" borderId="8" xfId="0" applyNumberFormat="1" applyFont="1" applyFill="1" applyBorder="1" applyAlignment="1">
      <alignment horizontal="right"/>
    </xf>
    <xf numFmtId="38" fontId="12" fillId="7" borderId="9" xfId="0" applyNumberFormat="1" applyFont="1" applyFill="1" applyBorder="1" applyAlignment="1">
      <alignment horizontal="right"/>
    </xf>
    <xf numFmtId="38" fontId="12" fillId="7" borderId="1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>
      <alignment horizontal="right"/>
    </xf>
    <xf numFmtId="3" fontId="11" fillId="11" borderId="1" xfId="0" applyNumberFormat="1" applyFont="1" applyFill="1" applyBorder="1" applyAlignment="1">
      <alignment horizontal="right"/>
    </xf>
    <xf numFmtId="38" fontId="8" fillId="11" borderId="1" xfId="0" applyNumberFormat="1" applyFont="1" applyFill="1" applyBorder="1" applyAlignment="1">
      <alignment horizontal="center"/>
    </xf>
    <xf numFmtId="38" fontId="8" fillId="12" borderId="1" xfId="0" applyNumberFormat="1" applyFont="1" applyFill="1" applyBorder="1" applyAlignment="1">
      <alignment horizontal="center"/>
    </xf>
    <xf numFmtId="3" fontId="11" fillId="12" borderId="1" xfId="0" applyNumberFormat="1" applyFont="1" applyFill="1" applyBorder="1" applyAlignment="1">
      <alignment horizontal="right"/>
    </xf>
    <xf numFmtId="38" fontId="8" fillId="10" borderId="1" xfId="0" applyNumberFormat="1" applyFont="1" applyFill="1" applyBorder="1" applyAlignment="1">
      <alignment horizontal="center"/>
    </xf>
    <xf numFmtId="38" fontId="8" fillId="13" borderId="1" xfId="0" applyNumberFormat="1" applyFont="1" applyFill="1" applyBorder="1" applyAlignment="1">
      <alignment horizontal="center"/>
    </xf>
    <xf numFmtId="3" fontId="11" fillId="13" borderId="1" xfId="0" applyNumberFormat="1" applyFont="1" applyFill="1" applyBorder="1" applyAlignment="1">
      <alignment horizontal="right"/>
    </xf>
    <xf numFmtId="38" fontId="8" fillId="6" borderId="1" xfId="0" applyNumberFormat="1" applyFont="1" applyFill="1" applyBorder="1" applyAlignment="1">
      <alignment horizontal="center"/>
    </xf>
    <xf numFmtId="0" fontId="8" fillId="9" borderId="10" xfId="0" applyFont="1" applyFill="1" applyBorder="1"/>
    <xf numFmtId="0" fontId="8" fillId="9" borderId="11" xfId="0" applyFont="1" applyFill="1" applyBorder="1"/>
    <xf numFmtId="3" fontId="8" fillId="9" borderId="1" xfId="0" applyNumberFormat="1" applyFont="1" applyFill="1" applyBorder="1" applyAlignment="1">
      <alignment horizontal="right"/>
    </xf>
    <xf numFmtId="0" fontId="11" fillId="0" borderId="1" xfId="0" applyFont="1" applyBorder="1"/>
    <xf numFmtId="3" fontId="11" fillId="0" borderId="1" xfId="0" applyNumberFormat="1" applyFont="1" applyBorder="1"/>
    <xf numFmtId="164" fontId="11" fillId="0" borderId="1" xfId="3" applyNumberFormat="1" applyFont="1" applyFill="1" applyBorder="1" applyAlignment="1">
      <alignment horizontal="right"/>
    </xf>
    <xf numFmtId="38" fontId="13" fillId="0" borderId="0" xfId="0" applyNumberFormat="1" applyFont="1" applyAlignment="1">
      <alignment horizontal="right"/>
    </xf>
    <xf numFmtId="0" fontId="16" fillId="0" borderId="7" xfId="0" applyFont="1" applyBorder="1"/>
    <xf numFmtId="38" fontId="16" fillId="0" borderId="6" xfId="0" applyNumberFormat="1" applyFont="1" applyBorder="1" applyAlignment="1">
      <alignment horizontal="right"/>
    </xf>
    <xf numFmtId="38" fontId="16" fillId="0" borderId="0" xfId="0" applyNumberFormat="1" applyFont="1" applyAlignment="1">
      <alignment horizontal="right"/>
    </xf>
    <xf numFmtId="38" fontId="16" fillId="0" borderId="0" xfId="0" applyNumberFormat="1" applyFont="1"/>
    <xf numFmtId="3" fontId="8" fillId="9" borderId="25" xfId="0" applyNumberFormat="1" applyFont="1" applyFill="1" applyBorder="1" applyAlignment="1">
      <alignment horizontal="right"/>
    </xf>
    <xf numFmtId="3" fontId="8" fillId="9" borderId="26" xfId="0" applyNumberFormat="1" applyFont="1" applyFill="1" applyBorder="1" applyAlignment="1">
      <alignment horizontal="right"/>
    </xf>
    <xf numFmtId="0" fontId="8" fillId="9" borderId="24" xfId="0" applyFont="1" applyFill="1" applyBorder="1"/>
    <xf numFmtId="0" fontId="11" fillId="9" borderId="25" xfId="0" applyFont="1" applyFill="1" applyBorder="1"/>
    <xf numFmtId="38" fontId="8" fillId="11" borderId="10" xfId="0" applyNumberFormat="1" applyFont="1" applyFill="1" applyBorder="1" applyAlignment="1">
      <alignment horizontal="center"/>
    </xf>
    <xf numFmtId="38" fontId="8" fillId="12" borderId="10" xfId="0" applyNumberFormat="1" applyFont="1" applyFill="1" applyBorder="1" applyAlignment="1">
      <alignment horizontal="center"/>
    </xf>
    <xf numFmtId="38" fontId="8" fillId="10" borderId="10" xfId="0" applyNumberFormat="1" applyFont="1" applyFill="1" applyBorder="1" applyAlignment="1">
      <alignment horizontal="center"/>
    </xf>
    <xf numFmtId="38" fontId="8" fillId="6" borderId="10" xfId="0" applyNumberFormat="1" applyFont="1" applyFill="1" applyBorder="1" applyAlignment="1">
      <alignment horizontal="center"/>
    </xf>
    <xf numFmtId="38" fontId="8" fillId="13" borderId="10" xfId="0" applyNumberFormat="1" applyFont="1" applyFill="1" applyBorder="1" applyAlignment="1">
      <alignment horizontal="center"/>
    </xf>
    <xf numFmtId="3" fontId="8" fillId="6" borderId="11" xfId="3" applyNumberFormat="1" applyFont="1" applyFill="1" applyBorder="1" applyAlignment="1">
      <alignment horizontal="right"/>
    </xf>
    <xf numFmtId="166" fontId="8" fillId="6" borderId="11" xfId="3" applyNumberFormat="1" applyFont="1" applyFill="1" applyBorder="1" applyAlignment="1">
      <alignment horizontal="right"/>
    </xf>
    <xf numFmtId="167" fontId="0" fillId="0" borderId="0" xfId="4" applyNumberFormat="1" applyFont="1"/>
    <xf numFmtId="0" fontId="2" fillId="0" borderId="0" xfId="5"/>
    <xf numFmtId="167" fontId="0" fillId="0" borderId="0" xfId="4" applyNumberFormat="1" applyFont="1" applyFill="1"/>
    <xf numFmtId="168" fontId="2" fillId="0" borderId="0" xfId="6" applyNumberFormat="1" applyFont="1" applyFill="1"/>
    <xf numFmtId="1" fontId="2" fillId="0" borderId="0" xfId="5" applyNumberFormat="1"/>
    <xf numFmtId="167" fontId="2" fillId="0" borderId="0" xfId="6" applyNumberFormat="1" applyFont="1" applyFill="1"/>
    <xf numFmtId="0" fontId="17" fillId="0" borderId="0" xfId="5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19" fillId="0" borderId="0" xfId="0" applyFont="1"/>
    <xf numFmtId="0" fontId="9" fillId="7" borderId="9" xfId="0" applyFont="1" applyFill="1" applyBorder="1" applyAlignment="1">
      <alignment horizontal="left"/>
    </xf>
    <xf numFmtId="3" fontId="8" fillId="0" borderId="21" xfId="0" applyNumberFormat="1" applyFont="1" applyBorder="1" applyAlignment="1">
      <alignment horizontal="right"/>
    </xf>
    <xf numFmtId="3" fontId="8" fillId="9" borderId="27" xfId="0" applyNumberFormat="1" applyFont="1" applyFill="1" applyBorder="1" applyAlignment="1">
      <alignment horizontal="right"/>
    </xf>
    <xf numFmtId="166" fontId="8" fillId="6" borderId="11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9" borderId="1" xfId="0" applyNumberFormat="1" applyFont="1" applyFill="1" applyBorder="1"/>
    <xf numFmtId="0" fontId="9" fillId="7" borderId="2" xfId="0" applyFont="1" applyFill="1" applyBorder="1"/>
    <xf numFmtId="38" fontId="9" fillId="7" borderId="3" xfId="0" applyNumberFormat="1" applyFont="1" applyFill="1" applyBorder="1" applyAlignment="1">
      <alignment horizontal="right"/>
    </xf>
    <xf numFmtId="38" fontId="9" fillId="7" borderId="12" xfId="0" applyNumberFormat="1" applyFont="1" applyFill="1" applyBorder="1" applyAlignment="1">
      <alignment horizontal="right"/>
    </xf>
    <xf numFmtId="0" fontId="9" fillId="7" borderId="4" xfId="0" applyFont="1" applyFill="1" applyBorder="1" applyAlignment="1">
      <alignment horizontal="left"/>
    </xf>
    <xf numFmtId="0" fontId="20" fillId="0" borderId="0" xfId="7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28" xfId="0" applyBorder="1"/>
    <xf numFmtId="164" fontId="0" fillId="0" borderId="29" xfId="3" applyNumberFormat="1" applyFont="1" applyBorder="1"/>
    <xf numFmtId="0" fontId="0" fillId="0" borderId="30" xfId="0" applyBorder="1"/>
    <xf numFmtId="164" fontId="0" fillId="0" borderId="31" xfId="3" applyNumberFormat="1" applyFont="1" applyBorder="1"/>
    <xf numFmtId="0" fontId="2" fillId="0" borderId="30" xfId="0" applyFont="1" applyBorder="1"/>
    <xf numFmtId="0" fontId="2" fillId="0" borderId="32" xfId="0" applyFont="1" applyBorder="1"/>
    <xf numFmtId="164" fontId="0" fillId="0" borderId="33" xfId="3" applyNumberFormat="1" applyFont="1" applyBorder="1"/>
    <xf numFmtId="38" fontId="8" fillId="0" borderId="0" xfId="0" applyNumberFormat="1" applyFont="1" applyAlignment="1">
      <alignment wrapText="1"/>
    </xf>
    <xf numFmtId="3" fontId="11" fillId="0" borderId="1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8" fillId="14" borderId="4" xfId="0" applyFont="1" applyFill="1" applyBorder="1"/>
    <xf numFmtId="0" fontId="8" fillId="14" borderId="11" xfId="0" applyFont="1" applyFill="1" applyBorder="1"/>
    <xf numFmtId="10" fontId="0" fillId="0" borderId="0" xfId="3" applyNumberFormat="1" applyFont="1"/>
    <xf numFmtId="38" fontId="8" fillId="15" borderId="1" xfId="0" applyNumberFormat="1" applyFont="1" applyFill="1" applyBorder="1" applyAlignment="1">
      <alignment horizontal="center"/>
    </xf>
    <xf numFmtId="38" fontId="8" fillId="16" borderId="1" xfId="0" applyNumberFormat="1" applyFont="1" applyFill="1" applyBorder="1" applyAlignment="1">
      <alignment horizontal="center"/>
    </xf>
    <xf numFmtId="38" fontId="8" fillId="7" borderId="1" xfId="0" applyNumberFormat="1" applyFont="1" applyFill="1" applyBorder="1" applyAlignment="1">
      <alignment horizontal="center"/>
    </xf>
    <xf numFmtId="38" fontId="8" fillId="17" borderId="1" xfId="0" applyNumberFormat="1" applyFont="1" applyFill="1" applyBorder="1" applyAlignment="1">
      <alignment horizontal="center"/>
    </xf>
    <xf numFmtId="38" fontId="8" fillId="18" borderId="1" xfId="0" applyNumberFormat="1" applyFont="1" applyFill="1" applyBorder="1" applyAlignment="1">
      <alignment horizontal="center"/>
    </xf>
    <xf numFmtId="38" fontId="8" fillId="9" borderId="1" xfId="0" applyNumberFormat="1" applyFont="1" applyFill="1" applyBorder="1" applyAlignment="1">
      <alignment horizontal="center" wrapText="1"/>
    </xf>
    <xf numFmtId="10" fontId="11" fillId="19" borderId="1" xfId="0" applyNumberFormat="1" applyFont="1" applyFill="1" applyBorder="1"/>
    <xf numFmtId="2" fontId="11" fillId="19" borderId="1" xfId="0" applyNumberFormat="1" applyFont="1" applyFill="1" applyBorder="1"/>
    <xf numFmtId="0" fontId="11" fillId="19" borderId="1" xfId="0" applyFont="1" applyFill="1" applyBorder="1"/>
    <xf numFmtId="0" fontId="21" fillId="6" borderId="11" xfId="0" applyFont="1" applyFill="1" applyBorder="1"/>
    <xf numFmtId="0" fontId="21" fillId="6" borderId="11" xfId="0" applyFont="1" applyFill="1" applyBorder="1" applyAlignment="1">
      <alignment horizontal="right"/>
    </xf>
    <xf numFmtId="0" fontId="22" fillId="6" borderId="11" xfId="0" applyFont="1" applyFill="1" applyBorder="1"/>
    <xf numFmtId="0" fontId="21" fillId="6" borderId="8" xfId="0" applyFont="1" applyFill="1" applyBorder="1"/>
    <xf numFmtId="0" fontId="22" fillId="0" borderId="0" xfId="0" applyFont="1"/>
    <xf numFmtId="3" fontId="8" fillId="9" borderId="34" xfId="0" applyNumberFormat="1" applyFont="1" applyFill="1" applyBorder="1" applyAlignment="1">
      <alignment horizontal="right"/>
    </xf>
    <xf numFmtId="3" fontId="8" fillId="9" borderId="10" xfId="0" applyNumberFormat="1" applyFont="1" applyFill="1" applyBorder="1" applyAlignment="1">
      <alignment horizontal="right"/>
    </xf>
    <xf numFmtId="0" fontId="8" fillId="9" borderId="12" xfId="0" applyFont="1" applyFill="1" applyBorder="1"/>
    <xf numFmtId="0" fontId="23" fillId="14" borderId="0" xfId="0" applyFont="1" applyFill="1"/>
    <xf numFmtId="165" fontId="24" fillId="0" borderId="0" xfId="0" applyNumberFormat="1" applyFont="1" applyAlignment="1">
      <alignment horizontal="left"/>
    </xf>
    <xf numFmtId="166" fontId="0" fillId="0" borderId="26" xfId="0" applyNumberFormat="1" applyBorder="1"/>
    <xf numFmtId="2" fontId="11" fillId="0" borderId="0" xfId="0" applyNumberFormat="1" applyFont="1"/>
    <xf numFmtId="2" fontId="25" fillId="0" borderId="0" xfId="0" applyNumberFormat="1" applyFont="1"/>
    <xf numFmtId="2" fontId="11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26" fillId="0" borderId="0" xfId="7" applyFont="1"/>
    <xf numFmtId="3" fontId="8" fillId="0" borderId="3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18" fillId="0" borderId="0" xfId="0" applyFont="1"/>
    <xf numFmtId="0" fontId="17" fillId="0" borderId="0" xfId="5" applyFont="1"/>
    <xf numFmtId="0" fontId="2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8" fillId="0" borderId="37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7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9" borderId="10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0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8">
    <cellStyle name="20% - Accent5" xfId="1" builtinId="46"/>
    <cellStyle name="Comma" xfId="2" builtinId="3"/>
    <cellStyle name="Currency 2" xfId="4" xr:uid="{00000000-0005-0000-0000-000002000000}"/>
    <cellStyle name="Currency 3" xfId="6" xr:uid="{00000000-0005-0000-0000-000003000000}"/>
    <cellStyle name="Hyperlink" xfId="7" builtinId="8"/>
    <cellStyle name="Normal" xfId="0" builtinId="0"/>
    <cellStyle name="Normal 2" xfId="5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5</xdr:row>
      <xdr:rowOff>144780</xdr:rowOff>
    </xdr:from>
    <xdr:to>
      <xdr:col>2</xdr:col>
      <xdr:colOff>0</xdr:colOff>
      <xdr:row>7</xdr:row>
      <xdr:rowOff>38100</xdr:rowOff>
    </xdr:to>
    <xdr:pic>
      <xdr:nvPicPr>
        <xdr:cNvPr id="2204" name="Picture 1" descr="C:\Documents and Settings\lmills\Local Settings\Temporary Internet Files\Content.IE5\CLAROXMF\MCj04421440000[1].png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82980"/>
          <a:ext cx="220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nts\AABudgetsInProcess\SNRE\Smith,%20William%20K\NSF%20UMinnesota%20INFEWS\Budget_NSF_UA_UMN_022217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ll Year"/>
      <sheetName val="Travel"/>
      <sheetName val="Split Year"/>
      <sheetName val="Lists"/>
      <sheetName val="Instructions"/>
      <sheetName val="Data"/>
      <sheetName val="Full_Year2"/>
      <sheetName val="Split_Year2"/>
      <sheetName val="Full_Year"/>
      <sheetName val="Split_Year"/>
      <sheetName val="Full_Year1"/>
      <sheetName val="Split_Year1"/>
    </sheetNames>
    <sheetDataSet>
      <sheetData sheetId="0" refreshError="1"/>
      <sheetData sheetId="1" refreshError="1"/>
      <sheetData sheetId="2" refreshError="1"/>
      <sheetData sheetId="3">
        <row r="21">
          <cell r="B21">
            <v>1</v>
          </cell>
        </row>
        <row r="22">
          <cell r="B22">
            <v>1.01</v>
          </cell>
        </row>
        <row r="23">
          <cell r="B23">
            <v>1.02</v>
          </cell>
        </row>
        <row r="24">
          <cell r="B24">
            <v>1.03</v>
          </cell>
        </row>
        <row r="25">
          <cell r="B25">
            <v>1.04</v>
          </cell>
        </row>
        <row r="26">
          <cell r="B26">
            <v>1.05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aoprals.state.gov/web920/per_diem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59"/>
  <sheetViews>
    <sheetView zoomScaleNormal="100" zoomScaleSheetLayoutView="75" workbookViewId="0">
      <selection sqref="A1:XFD1048576"/>
    </sheetView>
  </sheetViews>
  <sheetFormatPr defaultColWidth="8.77734375" defaultRowHeight="13.5" customHeight="1" x14ac:dyDescent="0.2"/>
  <cols>
    <col min="1" max="1" width="9.6640625" style="80" customWidth="1"/>
    <col min="2" max="2" width="10.77734375" style="80" customWidth="1"/>
    <col min="3" max="3" width="6.77734375" style="80" customWidth="1"/>
    <col min="4" max="4" width="10.88671875" style="80" customWidth="1"/>
    <col min="5" max="9" width="9.5546875" style="93" customWidth="1"/>
    <col min="10" max="10" width="9.5546875" style="74" customWidth="1"/>
    <col min="11" max="11" width="68" style="80" bestFit="1" customWidth="1"/>
    <col min="12" max="12" width="8.21875" style="80" customWidth="1"/>
    <col min="13" max="13" width="10.88671875" style="80" customWidth="1"/>
    <col min="14" max="14" width="12.21875" style="81" customWidth="1"/>
    <col min="15" max="15" width="10.33203125" style="81" customWidth="1"/>
    <col min="16" max="16" width="12.109375" style="94" customWidth="1"/>
    <col min="17" max="20" width="6.6640625" style="94" customWidth="1"/>
    <col min="21" max="21" width="6.6640625" style="95" customWidth="1"/>
    <col min="22" max="22" width="6.6640625" style="77" customWidth="1"/>
    <col min="23" max="16384" width="8.77734375" style="80"/>
  </cols>
  <sheetData>
    <row r="1" spans="1:22" s="96" customFormat="1" ht="18" x14ac:dyDescent="0.25">
      <c r="A1" s="96" t="s">
        <v>188</v>
      </c>
      <c r="E1" s="149"/>
      <c r="F1" s="149"/>
      <c r="G1" s="149"/>
      <c r="H1" s="149"/>
      <c r="I1" s="149"/>
      <c r="J1" s="149"/>
      <c r="K1" s="80"/>
      <c r="M1" s="96" t="s">
        <v>165</v>
      </c>
      <c r="N1" s="150"/>
      <c r="O1" s="245" t="s">
        <v>70</v>
      </c>
      <c r="P1" s="246"/>
      <c r="Q1" s="246"/>
      <c r="R1" s="247"/>
      <c r="S1" s="151"/>
      <c r="T1" s="152"/>
      <c r="U1" s="153"/>
      <c r="V1" s="152"/>
    </row>
    <row r="2" spans="1:22" s="73" customFormat="1" ht="13.5" customHeight="1" x14ac:dyDescent="0.3">
      <c r="A2" s="75" t="s">
        <v>61</v>
      </c>
      <c r="D2" s="74" t="s">
        <v>63</v>
      </c>
      <c r="E2" s="79">
        <v>45108</v>
      </c>
      <c r="F2" s="221" t="s">
        <v>160</v>
      </c>
      <c r="G2" s="74"/>
      <c r="J2" s="74"/>
      <c r="K2" s="232" t="s">
        <v>171</v>
      </c>
      <c r="M2" s="75" t="s">
        <v>61</v>
      </c>
      <c r="N2" s="73">
        <f>B2</f>
        <v>0</v>
      </c>
      <c r="O2" s="73" t="s">
        <v>63</v>
      </c>
      <c r="P2" s="226">
        <f>E2</f>
        <v>45108</v>
      </c>
      <c r="Q2" s="77"/>
      <c r="R2" s="77"/>
      <c r="U2" s="78"/>
      <c r="V2" s="77"/>
    </row>
    <row r="3" spans="1:22" s="73" customFormat="1" ht="13.5" customHeight="1" thickBot="1" x14ac:dyDescent="0.25">
      <c r="A3" s="75" t="s">
        <v>60</v>
      </c>
      <c r="D3" s="74" t="s">
        <v>64</v>
      </c>
      <c r="E3" s="79">
        <v>45473</v>
      </c>
      <c r="G3" s="74"/>
      <c r="J3" s="74"/>
      <c r="K3" s="223" t="s">
        <v>182</v>
      </c>
      <c r="M3" s="75" t="s">
        <v>60</v>
      </c>
      <c r="N3" s="73">
        <f>B3</f>
        <v>0</v>
      </c>
      <c r="O3" s="73" t="s">
        <v>117</v>
      </c>
      <c r="P3" s="226">
        <f>E3</f>
        <v>45473</v>
      </c>
      <c r="Q3" s="77"/>
      <c r="R3" s="77"/>
      <c r="U3" s="78"/>
      <c r="V3" s="77"/>
    </row>
    <row r="4" spans="1:22" s="73" customFormat="1" ht="13.5" customHeight="1" thickBot="1" x14ac:dyDescent="0.25">
      <c r="A4" s="119" t="s">
        <v>98</v>
      </c>
      <c r="B4" s="120">
        <v>1.05</v>
      </c>
      <c r="D4" s="75" t="s">
        <v>69</v>
      </c>
      <c r="E4" s="79">
        <f ca="1">TODAY()+15</f>
        <v>45013</v>
      </c>
      <c r="G4" s="74"/>
      <c r="H4" s="74"/>
      <c r="I4" s="74"/>
      <c r="J4" s="74"/>
      <c r="K4" s="223" t="s">
        <v>181</v>
      </c>
      <c r="L4" s="80"/>
      <c r="M4" s="80"/>
      <c r="N4" s="81"/>
      <c r="O4" s="81"/>
      <c r="P4" s="77"/>
      <c r="Q4" s="77"/>
      <c r="R4" s="77"/>
      <c r="S4" s="77"/>
      <c r="T4" s="77"/>
      <c r="U4" s="78"/>
      <c r="V4" s="77"/>
    </row>
    <row r="5" spans="1:22" s="73" customFormat="1" ht="13.5" customHeight="1" x14ac:dyDescent="0.2">
      <c r="B5" s="80"/>
      <c r="C5" s="80"/>
      <c r="D5" s="80"/>
      <c r="E5" s="113"/>
      <c r="F5" s="113"/>
      <c r="G5" s="113"/>
      <c r="H5" s="113"/>
      <c r="I5" s="113"/>
      <c r="J5" s="195"/>
      <c r="K5" s="223" t="s">
        <v>183</v>
      </c>
      <c r="L5" s="80"/>
      <c r="M5" s="80"/>
      <c r="N5" s="80"/>
      <c r="O5" s="80"/>
      <c r="P5" s="80"/>
      <c r="Q5" s="113"/>
      <c r="R5" s="113"/>
      <c r="S5" s="113"/>
      <c r="T5" s="113"/>
      <c r="U5" s="113"/>
      <c r="V5" s="195"/>
    </row>
    <row r="6" spans="1:22" s="73" customFormat="1" ht="13.5" customHeight="1" x14ac:dyDescent="0.2">
      <c r="A6" s="73" t="s">
        <v>115</v>
      </c>
      <c r="C6" s="233" t="s">
        <v>102</v>
      </c>
      <c r="D6" s="234" t="s">
        <v>180</v>
      </c>
      <c r="E6" s="203" t="s">
        <v>76</v>
      </c>
      <c r="F6" s="204" t="s">
        <v>77</v>
      </c>
      <c r="G6" s="205" t="s">
        <v>78</v>
      </c>
      <c r="H6" s="206" t="s">
        <v>79</v>
      </c>
      <c r="I6" s="207" t="s">
        <v>80</v>
      </c>
      <c r="J6" s="208" t="s">
        <v>140</v>
      </c>
      <c r="K6" s="223" t="s">
        <v>184</v>
      </c>
      <c r="L6" s="223"/>
      <c r="M6" s="116" t="s">
        <v>116</v>
      </c>
      <c r="N6" s="73" t="s">
        <v>115</v>
      </c>
      <c r="O6" s="116" t="s">
        <v>102</v>
      </c>
      <c r="P6" s="118" t="s">
        <v>137</v>
      </c>
      <c r="Q6" s="203" t="s">
        <v>76</v>
      </c>
      <c r="R6" s="204" t="s">
        <v>77</v>
      </c>
      <c r="S6" s="205" t="s">
        <v>78</v>
      </c>
      <c r="T6" s="206" t="s">
        <v>79</v>
      </c>
      <c r="U6" s="207" t="s">
        <v>80</v>
      </c>
      <c r="V6" s="208" t="s">
        <v>140</v>
      </c>
    </row>
    <row r="7" spans="1:22" ht="13.5" customHeight="1" x14ac:dyDescent="0.2">
      <c r="B7" s="146" t="s">
        <v>141</v>
      </c>
      <c r="C7" s="85">
        <v>0</v>
      </c>
      <c r="D7" s="147">
        <v>0</v>
      </c>
      <c r="E7" s="196">
        <f>ROUND(C7*D7,0)</f>
        <v>0</v>
      </c>
      <c r="F7" s="196">
        <f>ROUND(+C7*D7*$B$4,0)</f>
        <v>0</v>
      </c>
      <c r="G7" s="196">
        <f>ROUND(+C7*D7*$B$4*$B$4,0)</f>
        <v>0</v>
      </c>
      <c r="H7" s="196">
        <f>ROUND(+C7*D7*$B$4*$B$4*$B$4,0)</f>
        <v>0</v>
      </c>
      <c r="I7" s="196">
        <f>ROUND(+C7*D7*$B$4*$B$4*$B$4*$B$4,0)</f>
        <v>0</v>
      </c>
      <c r="J7" s="117">
        <f>SUM(E7:I7)</f>
        <v>0</v>
      </c>
      <c r="K7" s="223"/>
      <c r="L7" s="224"/>
      <c r="N7" s="146" t="s">
        <v>141</v>
      </c>
      <c r="O7" s="85">
        <v>0</v>
      </c>
      <c r="P7" s="147">
        <v>0</v>
      </c>
      <c r="Q7" s="196">
        <f>ROUND(O7*P7,0)</f>
        <v>0</v>
      </c>
      <c r="R7" s="196">
        <f>Q7</f>
        <v>0</v>
      </c>
      <c r="S7" s="196">
        <f t="shared" ref="S7:U7" si="0">R7</f>
        <v>0</v>
      </c>
      <c r="T7" s="196">
        <f t="shared" si="0"/>
        <v>0</v>
      </c>
      <c r="U7" s="196">
        <f t="shared" si="0"/>
        <v>0</v>
      </c>
      <c r="V7" s="117">
        <f>SUM(Q7:U7)</f>
        <v>0</v>
      </c>
    </row>
    <row r="8" spans="1:22" ht="13.5" customHeight="1" x14ac:dyDescent="0.2">
      <c r="B8" s="146" t="s">
        <v>141</v>
      </c>
      <c r="C8" s="85">
        <v>0</v>
      </c>
      <c r="D8" s="147">
        <v>0</v>
      </c>
      <c r="E8" s="196">
        <f t="shared" ref="E8:E17" si="1">ROUND(C8*D8,0)</f>
        <v>0</v>
      </c>
      <c r="F8" s="196">
        <f t="shared" ref="F8:F17" si="2">ROUND(+C8*D8*$B$4,0)</f>
        <v>0</v>
      </c>
      <c r="G8" s="196">
        <f t="shared" ref="G8:G17" si="3">ROUND(+C8*D8*$B$4*$B$4,0)</f>
        <v>0</v>
      </c>
      <c r="H8" s="196">
        <f t="shared" ref="H8:H17" si="4">ROUND(+C8*D8*$B$4*$B$4*$B$4,0)</f>
        <v>0</v>
      </c>
      <c r="I8" s="196">
        <f t="shared" ref="I8:I17" si="5">ROUND(+C8*D8*$B$4*$B$4*$B$4*$B$4,0)</f>
        <v>0</v>
      </c>
      <c r="J8" s="117">
        <f t="shared" ref="J8:J18" si="6">SUM(E8:I8)</f>
        <v>0</v>
      </c>
      <c r="K8" s="223"/>
      <c r="L8" s="224"/>
      <c r="N8" s="146" t="s">
        <v>141</v>
      </c>
      <c r="O8" s="85">
        <v>0</v>
      </c>
      <c r="P8" s="147">
        <v>0</v>
      </c>
      <c r="Q8" s="196">
        <f t="shared" ref="Q8:Q17" si="7">ROUND(O8*P8,0)</f>
        <v>0</v>
      </c>
      <c r="R8" s="196">
        <f t="shared" ref="R8:U8" si="8">Q8</f>
        <v>0</v>
      </c>
      <c r="S8" s="196">
        <f t="shared" si="8"/>
        <v>0</v>
      </c>
      <c r="T8" s="196">
        <f t="shared" si="8"/>
        <v>0</v>
      </c>
      <c r="U8" s="196">
        <f t="shared" si="8"/>
        <v>0</v>
      </c>
      <c r="V8" s="117">
        <f t="shared" ref="V8:V18" si="9">SUM(Q8:U8)</f>
        <v>0</v>
      </c>
    </row>
    <row r="9" spans="1:22" ht="13.5" customHeight="1" x14ac:dyDescent="0.2">
      <c r="B9" s="146" t="s">
        <v>141</v>
      </c>
      <c r="C9" s="85">
        <v>0</v>
      </c>
      <c r="D9" s="147">
        <v>0</v>
      </c>
      <c r="E9" s="196">
        <f t="shared" si="1"/>
        <v>0</v>
      </c>
      <c r="F9" s="196">
        <f t="shared" si="2"/>
        <v>0</v>
      </c>
      <c r="G9" s="196">
        <f t="shared" si="3"/>
        <v>0</v>
      </c>
      <c r="H9" s="196">
        <f t="shared" si="4"/>
        <v>0</v>
      </c>
      <c r="I9" s="196">
        <f t="shared" si="5"/>
        <v>0</v>
      </c>
      <c r="J9" s="117">
        <f t="shared" si="6"/>
        <v>0</v>
      </c>
      <c r="K9" s="223"/>
      <c r="L9" s="224"/>
      <c r="N9" s="146" t="s">
        <v>141</v>
      </c>
      <c r="O9" s="85">
        <v>0</v>
      </c>
      <c r="P9" s="147">
        <v>0</v>
      </c>
      <c r="Q9" s="196">
        <f t="shared" si="7"/>
        <v>0</v>
      </c>
      <c r="R9" s="196">
        <f t="shared" ref="R9:U9" si="10">Q9</f>
        <v>0</v>
      </c>
      <c r="S9" s="196">
        <f t="shared" si="10"/>
        <v>0</v>
      </c>
      <c r="T9" s="196">
        <f t="shared" si="10"/>
        <v>0</v>
      </c>
      <c r="U9" s="196">
        <f t="shared" si="10"/>
        <v>0</v>
      </c>
      <c r="V9" s="117">
        <f t="shared" si="9"/>
        <v>0</v>
      </c>
    </row>
    <row r="10" spans="1:22" ht="12.75" x14ac:dyDescent="0.2">
      <c r="B10" s="146" t="s">
        <v>141</v>
      </c>
      <c r="C10" s="85">
        <v>0</v>
      </c>
      <c r="D10" s="147">
        <v>0</v>
      </c>
      <c r="E10" s="196">
        <f t="shared" si="1"/>
        <v>0</v>
      </c>
      <c r="F10" s="196">
        <f t="shared" si="2"/>
        <v>0</v>
      </c>
      <c r="G10" s="196">
        <f t="shared" si="3"/>
        <v>0</v>
      </c>
      <c r="H10" s="196">
        <f t="shared" si="4"/>
        <v>0</v>
      </c>
      <c r="I10" s="196">
        <f t="shared" si="5"/>
        <v>0</v>
      </c>
      <c r="J10" s="117">
        <f t="shared" si="6"/>
        <v>0</v>
      </c>
      <c r="K10" s="223"/>
      <c r="L10" s="224"/>
      <c r="N10" s="146" t="s">
        <v>141</v>
      </c>
      <c r="O10" s="85">
        <v>0</v>
      </c>
      <c r="P10" s="147">
        <v>0</v>
      </c>
      <c r="Q10" s="196">
        <f t="shared" si="7"/>
        <v>0</v>
      </c>
      <c r="R10" s="196">
        <f t="shared" ref="R10:U10" si="11">Q10</f>
        <v>0</v>
      </c>
      <c r="S10" s="196">
        <f t="shared" si="11"/>
        <v>0</v>
      </c>
      <c r="T10" s="196">
        <f t="shared" si="11"/>
        <v>0</v>
      </c>
      <c r="U10" s="196">
        <f t="shared" si="11"/>
        <v>0</v>
      </c>
      <c r="V10" s="117">
        <f t="shared" si="9"/>
        <v>0</v>
      </c>
    </row>
    <row r="11" spans="1:22" ht="13.5" customHeight="1" x14ac:dyDescent="0.2">
      <c r="B11" s="146" t="s">
        <v>141</v>
      </c>
      <c r="C11" s="85">
        <v>0</v>
      </c>
      <c r="D11" s="147">
        <v>0</v>
      </c>
      <c r="E11" s="196">
        <f t="shared" si="1"/>
        <v>0</v>
      </c>
      <c r="F11" s="196">
        <f t="shared" si="2"/>
        <v>0</v>
      </c>
      <c r="G11" s="196">
        <f t="shared" si="3"/>
        <v>0</v>
      </c>
      <c r="H11" s="196">
        <f t="shared" si="4"/>
        <v>0</v>
      </c>
      <c r="I11" s="196">
        <f t="shared" si="5"/>
        <v>0</v>
      </c>
      <c r="J11" s="117">
        <f t="shared" si="6"/>
        <v>0</v>
      </c>
      <c r="K11" s="223"/>
      <c r="L11" s="224"/>
      <c r="N11" s="146" t="s">
        <v>141</v>
      </c>
      <c r="O11" s="85">
        <v>0</v>
      </c>
      <c r="P11" s="147">
        <v>0</v>
      </c>
      <c r="Q11" s="196">
        <f t="shared" si="7"/>
        <v>0</v>
      </c>
      <c r="R11" s="196">
        <f t="shared" ref="R11:U11" si="12">Q11</f>
        <v>0</v>
      </c>
      <c r="S11" s="196">
        <f t="shared" si="12"/>
        <v>0</v>
      </c>
      <c r="T11" s="196">
        <f t="shared" si="12"/>
        <v>0</v>
      </c>
      <c r="U11" s="196">
        <f t="shared" si="12"/>
        <v>0</v>
      </c>
      <c r="V11" s="117">
        <f t="shared" si="9"/>
        <v>0</v>
      </c>
    </row>
    <row r="12" spans="1:22" ht="13.5" customHeight="1" x14ac:dyDescent="0.2">
      <c r="B12" s="146" t="s">
        <v>141</v>
      </c>
      <c r="C12" s="85">
        <v>0</v>
      </c>
      <c r="D12" s="147">
        <v>0</v>
      </c>
      <c r="E12" s="196">
        <f t="shared" si="1"/>
        <v>0</v>
      </c>
      <c r="F12" s="196">
        <f t="shared" si="2"/>
        <v>0</v>
      </c>
      <c r="G12" s="196">
        <f t="shared" si="3"/>
        <v>0</v>
      </c>
      <c r="H12" s="196">
        <f t="shared" si="4"/>
        <v>0</v>
      </c>
      <c r="I12" s="196">
        <f t="shared" si="5"/>
        <v>0</v>
      </c>
      <c r="J12" s="117">
        <f t="shared" si="6"/>
        <v>0</v>
      </c>
      <c r="K12" s="223"/>
      <c r="L12" s="224"/>
      <c r="N12" s="146" t="s">
        <v>141</v>
      </c>
      <c r="O12" s="85">
        <v>0</v>
      </c>
      <c r="P12" s="147">
        <v>0</v>
      </c>
      <c r="Q12" s="196">
        <f t="shared" si="7"/>
        <v>0</v>
      </c>
      <c r="R12" s="196">
        <f t="shared" ref="R12:U12" si="13">Q12</f>
        <v>0</v>
      </c>
      <c r="S12" s="196">
        <f t="shared" si="13"/>
        <v>0</v>
      </c>
      <c r="T12" s="196">
        <f t="shared" si="13"/>
        <v>0</v>
      </c>
      <c r="U12" s="196">
        <f t="shared" si="13"/>
        <v>0</v>
      </c>
      <c r="V12" s="117">
        <f t="shared" si="9"/>
        <v>0</v>
      </c>
    </row>
    <row r="13" spans="1:22" ht="13.5" customHeight="1" x14ac:dyDescent="0.2">
      <c r="B13" s="146" t="s">
        <v>141</v>
      </c>
      <c r="C13" s="85">
        <v>0</v>
      </c>
      <c r="D13" s="147">
        <v>0</v>
      </c>
      <c r="E13" s="196">
        <f t="shared" si="1"/>
        <v>0</v>
      </c>
      <c r="F13" s="196">
        <f t="shared" si="2"/>
        <v>0</v>
      </c>
      <c r="G13" s="196">
        <f t="shared" si="3"/>
        <v>0</v>
      </c>
      <c r="H13" s="196">
        <f t="shared" si="4"/>
        <v>0</v>
      </c>
      <c r="I13" s="196">
        <f t="shared" si="5"/>
        <v>0</v>
      </c>
      <c r="J13" s="117">
        <f t="shared" si="6"/>
        <v>0</v>
      </c>
      <c r="K13" s="223"/>
      <c r="L13" s="224"/>
      <c r="N13" s="146" t="s">
        <v>141</v>
      </c>
      <c r="O13" s="85">
        <v>0</v>
      </c>
      <c r="P13" s="147">
        <v>0</v>
      </c>
      <c r="Q13" s="196">
        <f t="shared" si="7"/>
        <v>0</v>
      </c>
      <c r="R13" s="196">
        <f t="shared" ref="R13:U13" si="14">Q13</f>
        <v>0</v>
      </c>
      <c r="S13" s="196">
        <f t="shared" si="14"/>
        <v>0</v>
      </c>
      <c r="T13" s="196">
        <f t="shared" si="14"/>
        <v>0</v>
      </c>
      <c r="U13" s="196">
        <f t="shared" si="14"/>
        <v>0</v>
      </c>
      <c r="V13" s="117">
        <f t="shared" si="9"/>
        <v>0</v>
      </c>
    </row>
    <row r="14" spans="1:22" ht="13.5" customHeight="1" x14ac:dyDescent="0.2">
      <c r="B14" s="146" t="s">
        <v>141</v>
      </c>
      <c r="C14" s="85">
        <v>0</v>
      </c>
      <c r="D14" s="147">
        <v>0</v>
      </c>
      <c r="E14" s="196">
        <f t="shared" si="1"/>
        <v>0</v>
      </c>
      <c r="F14" s="196">
        <f t="shared" si="2"/>
        <v>0</v>
      </c>
      <c r="G14" s="196">
        <f t="shared" si="3"/>
        <v>0</v>
      </c>
      <c r="H14" s="196">
        <f t="shared" si="4"/>
        <v>0</v>
      </c>
      <c r="I14" s="196">
        <f t="shared" si="5"/>
        <v>0</v>
      </c>
      <c r="J14" s="117">
        <f t="shared" si="6"/>
        <v>0</v>
      </c>
      <c r="K14" s="223"/>
      <c r="L14" s="224"/>
      <c r="N14" s="146" t="s">
        <v>141</v>
      </c>
      <c r="O14" s="85">
        <v>0</v>
      </c>
      <c r="P14" s="147">
        <v>0</v>
      </c>
      <c r="Q14" s="196">
        <f t="shared" si="7"/>
        <v>0</v>
      </c>
      <c r="R14" s="196">
        <f t="shared" ref="R14:U14" si="15">Q14</f>
        <v>0</v>
      </c>
      <c r="S14" s="196">
        <f t="shared" si="15"/>
        <v>0</v>
      </c>
      <c r="T14" s="196">
        <f t="shared" si="15"/>
        <v>0</v>
      </c>
      <c r="U14" s="196">
        <f t="shared" si="15"/>
        <v>0</v>
      </c>
      <c r="V14" s="117">
        <f t="shared" si="9"/>
        <v>0</v>
      </c>
    </row>
    <row r="15" spans="1:22" ht="13.5" customHeight="1" x14ac:dyDescent="0.2">
      <c r="B15" s="146" t="s">
        <v>141</v>
      </c>
      <c r="C15" s="85">
        <v>0</v>
      </c>
      <c r="D15" s="147">
        <v>0</v>
      </c>
      <c r="E15" s="196">
        <f t="shared" si="1"/>
        <v>0</v>
      </c>
      <c r="F15" s="196">
        <f t="shared" si="2"/>
        <v>0</v>
      </c>
      <c r="G15" s="196">
        <f t="shared" si="3"/>
        <v>0</v>
      </c>
      <c r="H15" s="196">
        <f t="shared" si="4"/>
        <v>0</v>
      </c>
      <c r="I15" s="196">
        <f t="shared" si="5"/>
        <v>0</v>
      </c>
      <c r="J15" s="117">
        <f t="shared" si="6"/>
        <v>0</v>
      </c>
      <c r="K15" s="223"/>
      <c r="L15" s="224"/>
      <c r="N15" s="146" t="s">
        <v>141</v>
      </c>
      <c r="O15" s="85">
        <v>0</v>
      </c>
      <c r="P15" s="147">
        <v>0</v>
      </c>
      <c r="Q15" s="196">
        <f t="shared" si="7"/>
        <v>0</v>
      </c>
      <c r="R15" s="196">
        <f t="shared" ref="R15:U15" si="16">Q15</f>
        <v>0</v>
      </c>
      <c r="S15" s="196">
        <f t="shared" si="16"/>
        <v>0</v>
      </c>
      <c r="T15" s="196">
        <f t="shared" si="16"/>
        <v>0</v>
      </c>
      <c r="U15" s="196">
        <f t="shared" si="16"/>
        <v>0</v>
      </c>
      <c r="V15" s="117">
        <f t="shared" si="9"/>
        <v>0</v>
      </c>
    </row>
    <row r="16" spans="1:22" ht="13.5" customHeight="1" x14ac:dyDescent="0.2">
      <c r="B16" s="146" t="s">
        <v>141</v>
      </c>
      <c r="C16" s="85">
        <v>0</v>
      </c>
      <c r="D16" s="147">
        <v>0</v>
      </c>
      <c r="E16" s="196">
        <f t="shared" si="1"/>
        <v>0</v>
      </c>
      <c r="F16" s="196">
        <f t="shared" si="2"/>
        <v>0</v>
      </c>
      <c r="G16" s="196">
        <f t="shared" si="3"/>
        <v>0</v>
      </c>
      <c r="H16" s="196">
        <f t="shared" si="4"/>
        <v>0</v>
      </c>
      <c r="I16" s="196">
        <f t="shared" si="5"/>
        <v>0</v>
      </c>
      <c r="J16" s="117">
        <f t="shared" si="6"/>
        <v>0</v>
      </c>
      <c r="K16" s="223"/>
      <c r="L16" s="224"/>
      <c r="N16" s="146" t="s">
        <v>141</v>
      </c>
      <c r="O16" s="85">
        <v>0</v>
      </c>
      <c r="P16" s="147">
        <v>0</v>
      </c>
      <c r="Q16" s="196">
        <f t="shared" si="7"/>
        <v>0</v>
      </c>
      <c r="R16" s="196">
        <f t="shared" ref="R16:U16" si="17">Q16</f>
        <v>0</v>
      </c>
      <c r="S16" s="196">
        <f t="shared" si="17"/>
        <v>0</v>
      </c>
      <c r="T16" s="196">
        <f t="shared" si="17"/>
        <v>0</v>
      </c>
      <c r="U16" s="196">
        <f t="shared" si="17"/>
        <v>0</v>
      </c>
      <c r="V16" s="117">
        <f t="shared" si="9"/>
        <v>0</v>
      </c>
    </row>
    <row r="17" spans="1:22" ht="13.5" customHeight="1" x14ac:dyDescent="0.2">
      <c r="B17" s="146" t="s">
        <v>141</v>
      </c>
      <c r="C17" s="85">
        <v>0</v>
      </c>
      <c r="D17" s="147">
        <v>0</v>
      </c>
      <c r="E17" s="196">
        <f t="shared" si="1"/>
        <v>0</v>
      </c>
      <c r="F17" s="196">
        <f t="shared" si="2"/>
        <v>0</v>
      </c>
      <c r="G17" s="196">
        <f t="shared" si="3"/>
        <v>0</v>
      </c>
      <c r="H17" s="196">
        <f t="shared" si="4"/>
        <v>0</v>
      </c>
      <c r="I17" s="196">
        <f t="shared" si="5"/>
        <v>0</v>
      </c>
      <c r="J17" s="117">
        <f t="shared" si="6"/>
        <v>0</v>
      </c>
      <c r="K17" s="223"/>
      <c r="L17" s="223"/>
      <c r="N17" s="146" t="s">
        <v>141</v>
      </c>
      <c r="O17" s="85">
        <v>0</v>
      </c>
      <c r="P17" s="147">
        <v>0</v>
      </c>
      <c r="Q17" s="196">
        <f t="shared" si="7"/>
        <v>0</v>
      </c>
      <c r="R17" s="196">
        <f t="shared" ref="R17:U17" si="18">Q17</f>
        <v>0</v>
      </c>
      <c r="S17" s="196">
        <f t="shared" si="18"/>
        <v>0</v>
      </c>
      <c r="T17" s="196">
        <f t="shared" si="18"/>
        <v>0</v>
      </c>
      <c r="U17" s="196">
        <f t="shared" si="18"/>
        <v>0</v>
      </c>
      <c r="V17" s="117">
        <f t="shared" si="9"/>
        <v>0</v>
      </c>
    </row>
    <row r="18" spans="1:22" ht="13.5" customHeight="1" x14ac:dyDescent="0.2">
      <c r="B18" s="248" t="s">
        <v>150</v>
      </c>
      <c r="C18" s="249"/>
      <c r="D18" s="249"/>
      <c r="E18" s="145">
        <f>SUM(E7:E17)</f>
        <v>0</v>
      </c>
      <c r="F18" s="145">
        <f>SUM(F7:F17)</f>
        <v>0</v>
      </c>
      <c r="G18" s="145">
        <f>SUM(G7:G17)</f>
        <v>0</v>
      </c>
      <c r="H18" s="145">
        <f>SUM(H7:H17)</f>
        <v>0</v>
      </c>
      <c r="I18" s="145">
        <f>SUM(I7:I17)</f>
        <v>0</v>
      </c>
      <c r="J18" s="121">
        <f t="shared" si="6"/>
        <v>0</v>
      </c>
      <c r="K18" s="223"/>
      <c r="L18" s="223"/>
      <c r="N18" s="248" t="s">
        <v>150</v>
      </c>
      <c r="O18" s="249"/>
      <c r="P18" s="249"/>
      <c r="Q18" s="145">
        <f>SUM(Q7:Q17)</f>
        <v>0</v>
      </c>
      <c r="R18" s="145">
        <f>SUM(R7:R17)</f>
        <v>0</v>
      </c>
      <c r="S18" s="145">
        <f>SUM(S7:S17)</f>
        <v>0</v>
      </c>
      <c r="T18" s="145">
        <f>SUM(T7:T17)</f>
        <v>0</v>
      </c>
      <c r="U18" s="145">
        <f>SUM(U7:U17)</f>
        <v>0</v>
      </c>
      <c r="V18" s="121">
        <f t="shared" si="9"/>
        <v>0</v>
      </c>
    </row>
    <row r="19" spans="1:22" ht="13.5" customHeight="1" x14ac:dyDescent="0.2">
      <c r="E19" s="113"/>
      <c r="F19" s="113"/>
      <c r="G19" s="113"/>
      <c r="H19" s="113"/>
      <c r="I19" s="113"/>
      <c r="J19" s="82"/>
      <c r="K19" s="223"/>
      <c r="L19" s="223"/>
      <c r="N19" s="80"/>
      <c r="O19" s="80"/>
      <c r="P19" s="80"/>
      <c r="Q19" s="113"/>
      <c r="R19" s="113"/>
      <c r="S19" s="113"/>
      <c r="T19" s="113"/>
      <c r="U19" s="113"/>
      <c r="V19" s="82"/>
    </row>
    <row r="20" spans="1:22" ht="13.5" customHeight="1" x14ac:dyDescent="0.2">
      <c r="A20" s="73" t="s">
        <v>151</v>
      </c>
      <c r="D20" s="116" t="s">
        <v>156</v>
      </c>
      <c r="E20" s="203" t="s">
        <v>76</v>
      </c>
      <c r="F20" s="204" t="s">
        <v>77</v>
      </c>
      <c r="G20" s="205" t="s">
        <v>78</v>
      </c>
      <c r="H20" s="206" t="s">
        <v>79</v>
      </c>
      <c r="I20" s="207" t="s">
        <v>80</v>
      </c>
      <c r="J20" s="208" t="s">
        <v>140</v>
      </c>
      <c r="K20" s="223"/>
      <c r="L20" s="223"/>
      <c r="M20" s="73"/>
      <c r="N20" s="73" t="s">
        <v>151</v>
      </c>
      <c r="O20" s="80"/>
      <c r="P20" s="116" t="s">
        <v>156</v>
      </c>
      <c r="Q20" s="203" t="s">
        <v>76</v>
      </c>
      <c r="R20" s="204" t="s">
        <v>77</v>
      </c>
      <c r="S20" s="205" t="s">
        <v>78</v>
      </c>
      <c r="T20" s="206" t="s">
        <v>79</v>
      </c>
      <c r="U20" s="207" t="s">
        <v>80</v>
      </c>
      <c r="V20" s="208" t="s">
        <v>140</v>
      </c>
    </row>
    <row r="21" spans="1:22" ht="13.5" customHeight="1" x14ac:dyDescent="0.25">
      <c r="A21" s="220" t="s">
        <v>158</v>
      </c>
      <c r="B21" s="146" t="str">
        <f t="shared" ref="B21:B31" si="19">B7</f>
        <v>Name/Position</v>
      </c>
      <c r="C21" s="209"/>
      <c r="D21" s="148">
        <v>0.31900000000000001</v>
      </c>
      <c r="E21" s="196">
        <f>ROUND(E7*$D$21,0)</f>
        <v>0</v>
      </c>
      <c r="F21" s="196">
        <f t="shared" ref="F21:I21" si="20">ROUND(F7*$D$21,0)</f>
        <v>0</v>
      </c>
      <c r="G21" s="196">
        <f t="shared" si="20"/>
        <v>0</v>
      </c>
      <c r="H21" s="196">
        <f t="shared" si="20"/>
        <v>0</v>
      </c>
      <c r="I21" s="196">
        <f t="shared" si="20"/>
        <v>0</v>
      </c>
      <c r="J21" s="179">
        <f>SUM(E21:I21)</f>
        <v>0</v>
      </c>
      <c r="K21" s="223"/>
      <c r="L21" s="223"/>
      <c r="N21" s="146" t="str">
        <f t="shared" ref="N21:N31" si="21">N7</f>
        <v>Name/Position</v>
      </c>
      <c r="O21" s="209"/>
      <c r="P21" s="148">
        <v>0.31900000000000001</v>
      </c>
      <c r="Q21" s="196">
        <f>ROUND(Q7*$P$21,0)</f>
        <v>0</v>
      </c>
      <c r="R21" s="196">
        <f t="shared" ref="R21:U21" si="22">ROUND(R7*$P$21,0)</f>
        <v>0</v>
      </c>
      <c r="S21" s="196">
        <f t="shared" si="22"/>
        <v>0</v>
      </c>
      <c r="T21" s="196">
        <f t="shared" si="22"/>
        <v>0</v>
      </c>
      <c r="U21" s="196">
        <f t="shared" si="22"/>
        <v>0</v>
      </c>
      <c r="V21" s="179">
        <f>SUM(Q21:U21)</f>
        <v>0</v>
      </c>
    </row>
    <row r="22" spans="1:22" ht="13.5" customHeight="1" x14ac:dyDescent="0.25">
      <c r="A22" s="220" t="s">
        <v>159</v>
      </c>
      <c r="B22" s="146" t="str">
        <f t="shared" si="19"/>
        <v>Name/Position</v>
      </c>
      <c r="C22" s="209"/>
      <c r="D22" s="148">
        <v>0.31900000000000001</v>
      </c>
      <c r="E22" s="196">
        <f>ROUND(E8*$D$22,0)</f>
        <v>0</v>
      </c>
      <c r="F22" s="196">
        <f t="shared" ref="F22:I22" si="23">ROUND(F8*$D$22,0)</f>
        <v>0</v>
      </c>
      <c r="G22" s="196">
        <f t="shared" si="23"/>
        <v>0</v>
      </c>
      <c r="H22" s="196">
        <f t="shared" si="23"/>
        <v>0</v>
      </c>
      <c r="I22" s="196">
        <f t="shared" si="23"/>
        <v>0</v>
      </c>
      <c r="J22" s="179">
        <f t="shared" ref="J22:J31" si="24">SUM(E22:I22)</f>
        <v>0</v>
      </c>
      <c r="K22" s="223"/>
      <c r="L22" s="223"/>
      <c r="N22" s="146" t="str">
        <f t="shared" si="21"/>
        <v>Name/Position</v>
      </c>
      <c r="O22" s="209"/>
      <c r="P22" s="148">
        <v>0.31900000000000001</v>
      </c>
      <c r="Q22" s="196">
        <f>ROUND(Q8*$P$22,0)</f>
        <v>0</v>
      </c>
      <c r="R22" s="196">
        <f t="shared" ref="R22:U22" si="25">ROUND(R8*$P$22,0)</f>
        <v>0</v>
      </c>
      <c r="S22" s="196">
        <f t="shared" si="25"/>
        <v>0</v>
      </c>
      <c r="T22" s="196">
        <f t="shared" si="25"/>
        <v>0</v>
      </c>
      <c r="U22" s="196">
        <f t="shared" si="25"/>
        <v>0</v>
      </c>
      <c r="V22" s="179">
        <f t="shared" ref="V22:V31" si="26">SUM(Q22:U22)</f>
        <v>0</v>
      </c>
    </row>
    <row r="23" spans="1:22" ht="13.5" customHeight="1" x14ac:dyDescent="0.2">
      <c r="A23" s="73"/>
      <c r="B23" s="146" t="str">
        <f t="shared" si="19"/>
        <v>Name/Position</v>
      </c>
      <c r="C23" s="210"/>
      <c r="D23" s="148">
        <v>0.31900000000000001</v>
      </c>
      <c r="E23" s="196">
        <f>ROUND(E9*$D$23,0)</f>
        <v>0</v>
      </c>
      <c r="F23" s="196">
        <f t="shared" ref="F23:I23" si="27">ROUND(F9*$D$23,0)</f>
        <v>0</v>
      </c>
      <c r="G23" s="196">
        <f t="shared" si="27"/>
        <v>0</v>
      </c>
      <c r="H23" s="196">
        <f t="shared" si="27"/>
        <v>0</v>
      </c>
      <c r="I23" s="196">
        <f t="shared" si="27"/>
        <v>0</v>
      </c>
      <c r="J23" s="179">
        <f t="shared" si="24"/>
        <v>0</v>
      </c>
      <c r="K23" s="223"/>
      <c r="L23" s="223"/>
      <c r="N23" s="146" t="str">
        <f t="shared" si="21"/>
        <v>Name/Position</v>
      </c>
      <c r="O23" s="210"/>
      <c r="P23" s="148">
        <v>0.31900000000000001</v>
      </c>
      <c r="Q23" s="196">
        <f>ROUND(Q9*$P$23,0)</f>
        <v>0</v>
      </c>
      <c r="R23" s="196">
        <f t="shared" ref="R23:U23" si="28">ROUND(R9*$P$23,0)</f>
        <v>0</v>
      </c>
      <c r="S23" s="196">
        <f t="shared" si="28"/>
        <v>0</v>
      </c>
      <c r="T23" s="196">
        <f t="shared" si="28"/>
        <v>0</v>
      </c>
      <c r="U23" s="196">
        <f t="shared" si="28"/>
        <v>0</v>
      </c>
      <c r="V23" s="179">
        <f t="shared" si="26"/>
        <v>0</v>
      </c>
    </row>
    <row r="24" spans="1:22" ht="13.5" customHeight="1" x14ac:dyDescent="0.2">
      <c r="B24" s="146" t="str">
        <f t="shared" si="19"/>
        <v>Name/Position</v>
      </c>
      <c r="C24" s="210"/>
      <c r="D24" s="148">
        <v>0.31900000000000001</v>
      </c>
      <c r="E24" s="196">
        <f>ROUND(E10*$D$24,0)</f>
        <v>0</v>
      </c>
      <c r="F24" s="196">
        <f t="shared" ref="F24:I24" si="29">ROUND(F10*$D$24,0)</f>
        <v>0</v>
      </c>
      <c r="G24" s="196">
        <f t="shared" si="29"/>
        <v>0</v>
      </c>
      <c r="H24" s="196">
        <f t="shared" si="29"/>
        <v>0</v>
      </c>
      <c r="I24" s="196">
        <f t="shared" si="29"/>
        <v>0</v>
      </c>
      <c r="J24" s="179">
        <f t="shared" si="24"/>
        <v>0</v>
      </c>
      <c r="K24" s="223"/>
      <c r="L24" s="223"/>
      <c r="N24" s="146" t="str">
        <f t="shared" si="21"/>
        <v>Name/Position</v>
      </c>
      <c r="O24" s="210"/>
      <c r="P24" s="148">
        <v>0.31900000000000001</v>
      </c>
      <c r="Q24" s="196">
        <f>ROUND(Q10*$P$24,0)</f>
        <v>0</v>
      </c>
      <c r="R24" s="196">
        <f t="shared" ref="R24:U24" si="30">ROUND(R10*$P$24,0)</f>
        <v>0</v>
      </c>
      <c r="S24" s="196">
        <f t="shared" si="30"/>
        <v>0</v>
      </c>
      <c r="T24" s="196">
        <f t="shared" si="30"/>
        <v>0</v>
      </c>
      <c r="U24" s="196">
        <f t="shared" si="30"/>
        <v>0</v>
      </c>
      <c r="V24" s="179">
        <f t="shared" si="26"/>
        <v>0</v>
      </c>
    </row>
    <row r="25" spans="1:22" ht="13.5" customHeight="1" x14ac:dyDescent="0.2">
      <c r="B25" s="146" t="str">
        <f t="shared" si="19"/>
        <v>Name/Position</v>
      </c>
      <c r="C25" s="211"/>
      <c r="D25" s="148">
        <v>0.31900000000000001</v>
      </c>
      <c r="E25" s="196">
        <f>ROUND(E11*$D$25,0)</f>
        <v>0</v>
      </c>
      <c r="F25" s="196">
        <f t="shared" ref="F25:I25" si="31">ROUND(F11*$D$25,0)</f>
        <v>0</v>
      </c>
      <c r="G25" s="196">
        <f t="shared" si="31"/>
        <v>0</v>
      </c>
      <c r="H25" s="196">
        <f t="shared" si="31"/>
        <v>0</v>
      </c>
      <c r="I25" s="196">
        <f t="shared" si="31"/>
        <v>0</v>
      </c>
      <c r="J25" s="179">
        <f t="shared" si="24"/>
        <v>0</v>
      </c>
      <c r="K25" s="223"/>
      <c r="L25" s="223"/>
      <c r="N25" s="146" t="str">
        <f t="shared" si="21"/>
        <v>Name/Position</v>
      </c>
      <c r="O25" s="211"/>
      <c r="P25" s="148">
        <v>0.31900000000000001</v>
      </c>
      <c r="Q25" s="196">
        <f>ROUND(Q11*$P$25,0)</f>
        <v>0</v>
      </c>
      <c r="R25" s="196">
        <f t="shared" ref="R25:U25" si="32">ROUND(R11*$P$25,0)</f>
        <v>0</v>
      </c>
      <c r="S25" s="196">
        <f t="shared" si="32"/>
        <v>0</v>
      </c>
      <c r="T25" s="196">
        <f t="shared" si="32"/>
        <v>0</v>
      </c>
      <c r="U25" s="196">
        <f t="shared" si="32"/>
        <v>0</v>
      </c>
      <c r="V25" s="179">
        <f t="shared" si="26"/>
        <v>0</v>
      </c>
    </row>
    <row r="26" spans="1:22" ht="13.5" customHeight="1" x14ac:dyDescent="0.2">
      <c r="B26" s="146" t="str">
        <f t="shared" si="19"/>
        <v>Name/Position</v>
      </c>
      <c r="C26" s="211"/>
      <c r="D26" s="148">
        <v>0.31900000000000001</v>
      </c>
      <c r="E26" s="196">
        <f>ROUND(E12*$D$26,0)</f>
        <v>0</v>
      </c>
      <c r="F26" s="196">
        <f t="shared" ref="F26:I26" si="33">ROUND(F12*$D$26,0)</f>
        <v>0</v>
      </c>
      <c r="G26" s="196">
        <f t="shared" si="33"/>
        <v>0</v>
      </c>
      <c r="H26" s="196">
        <f t="shared" si="33"/>
        <v>0</v>
      </c>
      <c r="I26" s="196">
        <f t="shared" si="33"/>
        <v>0</v>
      </c>
      <c r="J26" s="179">
        <f t="shared" si="24"/>
        <v>0</v>
      </c>
      <c r="K26" s="223"/>
      <c r="L26" s="223"/>
      <c r="N26" s="146" t="str">
        <f t="shared" si="21"/>
        <v>Name/Position</v>
      </c>
      <c r="O26" s="211"/>
      <c r="P26" s="148">
        <v>0.31900000000000001</v>
      </c>
      <c r="Q26" s="196">
        <f>ROUND(Q12*$P$26,0)</f>
        <v>0</v>
      </c>
      <c r="R26" s="196">
        <f t="shared" ref="R26:U26" si="34">ROUND(R12*$P$26,0)</f>
        <v>0</v>
      </c>
      <c r="S26" s="196">
        <f t="shared" si="34"/>
        <v>0</v>
      </c>
      <c r="T26" s="196">
        <f t="shared" si="34"/>
        <v>0</v>
      </c>
      <c r="U26" s="196">
        <f t="shared" si="34"/>
        <v>0</v>
      </c>
      <c r="V26" s="179">
        <f t="shared" si="26"/>
        <v>0</v>
      </c>
    </row>
    <row r="27" spans="1:22" ht="13.5" customHeight="1" x14ac:dyDescent="0.2">
      <c r="B27" s="146" t="str">
        <f t="shared" si="19"/>
        <v>Name/Position</v>
      </c>
      <c r="C27" s="211"/>
      <c r="D27" s="148">
        <v>0.31900000000000001</v>
      </c>
      <c r="E27" s="196">
        <f>ROUND(E13*$D$27,0)</f>
        <v>0</v>
      </c>
      <c r="F27" s="196">
        <f t="shared" ref="F27:I27" si="35">ROUND(F13*$D$27,0)</f>
        <v>0</v>
      </c>
      <c r="G27" s="196">
        <f t="shared" si="35"/>
        <v>0</v>
      </c>
      <c r="H27" s="196">
        <f t="shared" si="35"/>
        <v>0</v>
      </c>
      <c r="I27" s="196">
        <f t="shared" si="35"/>
        <v>0</v>
      </c>
      <c r="J27" s="179">
        <f t="shared" si="24"/>
        <v>0</v>
      </c>
      <c r="K27" s="223"/>
      <c r="L27" s="223"/>
      <c r="N27" s="146" t="str">
        <f t="shared" si="21"/>
        <v>Name/Position</v>
      </c>
      <c r="O27" s="211"/>
      <c r="P27" s="148">
        <v>0.31900000000000001</v>
      </c>
      <c r="Q27" s="196">
        <f>ROUND(Q13*$P$27,0)</f>
        <v>0</v>
      </c>
      <c r="R27" s="196">
        <f t="shared" ref="R27:U27" si="36">ROUND(R13*$P$27,0)</f>
        <v>0</v>
      </c>
      <c r="S27" s="196">
        <f t="shared" si="36"/>
        <v>0</v>
      </c>
      <c r="T27" s="196">
        <f t="shared" si="36"/>
        <v>0</v>
      </c>
      <c r="U27" s="196">
        <f t="shared" si="36"/>
        <v>0</v>
      </c>
      <c r="V27" s="179">
        <f t="shared" si="26"/>
        <v>0</v>
      </c>
    </row>
    <row r="28" spans="1:22" ht="13.5" customHeight="1" x14ac:dyDescent="0.2">
      <c r="B28" s="146" t="str">
        <f t="shared" si="19"/>
        <v>Name/Position</v>
      </c>
      <c r="C28" s="211"/>
      <c r="D28" s="148">
        <v>0.31900000000000001</v>
      </c>
      <c r="E28" s="196">
        <f>ROUND(E14*$D$28,0)</f>
        <v>0</v>
      </c>
      <c r="F28" s="196">
        <f t="shared" ref="F28:I28" si="37">ROUND(F14*$D$28,0)</f>
        <v>0</v>
      </c>
      <c r="G28" s="196">
        <f t="shared" si="37"/>
        <v>0</v>
      </c>
      <c r="H28" s="196">
        <f t="shared" si="37"/>
        <v>0</v>
      </c>
      <c r="I28" s="196">
        <f t="shared" si="37"/>
        <v>0</v>
      </c>
      <c r="J28" s="179">
        <f t="shared" si="24"/>
        <v>0</v>
      </c>
      <c r="K28" s="223"/>
      <c r="L28" s="223"/>
      <c r="N28" s="146" t="str">
        <f t="shared" si="21"/>
        <v>Name/Position</v>
      </c>
      <c r="O28" s="211"/>
      <c r="P28" s="148">
        <v>0.31900000000000001</v>
      </c>
      <c r="Q28" s="196">
        <f>ROUND(Q14*$P$28,0)</f>
        <v>0</v>
      </c>
      <c r="R28" s="196">
        <f t="shared" ref="R28:U28" si="38">ROUND(R14*$P$28,0)</f>
        <v>0</v>
      </c>
      <c r="S28" s="196">
        <f t="shared" si="38"/>
        <v>0</v>
      </c>
      <c r="T28" s="196">
        <f t="shared" si="38"/>
        <v>0</v>
      </c>
      <c r="U28" s="196">
        <f t="shared" si="38"/>
        <v>0</v>
      </c>
      <c r="V28" s="179">
        <f t="shared" si="26"/>
        <v>0</v>
      </c>
    </row>
    <row r="29" spans="1:22" ht="13.5" customHeight="1" x14ac:dyDescent="0.2">
      <c r="B29" s="146" t="str">
        <f t="shared" si="19"/>
        <v>Name/Position</v>
      </c>
      <c r="C29" s="211"/>
      <c r="D29" s="148">
        <v>0.31900000000000001</v>
      </c>
      <c r="E29" s="196">
        <f>ROUND(E15*$D$29,0)</f>
        <v>0</v>
      </c>
      <c r="F29" s="196">
        <f t="shared" ref="F29:I29" si="39">ROUND(F15*$D$29,0)</f>
        <v>0</v>
      </c>
      <c r="G29" s="196">
        <f t="shared" si="39"/>
        <v>0</v>
      </c>
      <c r="H29" s="196">
        <f t="shared" si="39"/>
        <v>0</v>
      </c>
      <c r="I29" s="196">
        <f t="shared" si="39"/>
        <v>0</v>
      </c>
      <c r="J29" s="179">
        <f t="shared" si="24"/>
        <v>0</v>
      </c>
      <c r="K29" s="223"/>
      <c r="L29" s="223"/>
      <c r="N29" s="146" t="str">
        <f t="shared" si="21"/>
        <v>Name/Position</v>
      </c>
      <c r="O29" s="211"/>
      <c r="P29" s="148">
        <v>0.31900000000000001</v>
      </c>
      <c r="Q29" s="196">
        <f>ROUND(Q15*$P$29,0)</f>
        <v>0</v>
      </c>
      <c r="R29" s="196">
        <f t="shared" ref="R29:U29" si="40">ROUND(R15*$P$29,0)</f>
        <v>0</v>
      </c>
      <c r="S29" s="196">
        <f t="shared" si="40"/>
        <v>0</v>
      </c>
      <c r="T29" s="196">
        <f t="shared" si="40"/>
        <v>0</v>
      </c>
      <c r="U29" s="196">
        <f t="shared" si="40"/>
        <v>0</v>
      </c>
      <c r="V29" s="179">
        <f t="shared" si="26"/>
        <v>0</v>
      </c>
    </row>
    <row r="30" spans="1:22" ht="13.5" customHeight="1" x14ac:dyDescent="0.2">
      <c r="B30" s="146" t="str">
        <f t="shared" si="19"/>
        <v>Name/Position</v>
      </c>
      <c r="C30" s="211"/>
      <c r="D30" s="148">
        <v>0.31900000000000001</v>
      </c>
      <c r="E30" s="196">
        <f>ROUND(E16*$D$30,0)</f>
        <v>0</v>
      </c>
      <c r="F30" s="196">
        <f t="shared" ref="F30:I30" si="41">ROUND(F16*$D$30,0)</f>
        <v>0</v>
      </c>
      <c r="G30" s="196">
        <f t="shared" si="41"/>
        <v>0</v>
      </c>
      <c r="H30" s="196">
        <f t="shared" si="41"/>
        <v>0</v>
      </c>
      <c r="I30" s="196">
        <f t="shared" si="41"/>
        <v>0</v>
      </c>
      <c r="J30" s="179">
        <f t="shared" si="24"/>
        <v>0</v>
      </c>
      <c r="K30" s="223"/>
      <c r="L30" s="223"/>
      <c r="N30" s="146" t="str">
        <f t="shared" si="21"/>
        <v>Name/Position</v>
      </c>
      <c r="O30" s="211"/>
      <c r="P30" s="148">
        <v>0.31900000000000001</v>
      </c>
      <c r="Q30" s="196">
        <f>ROUND(Q16*$P$30,0)</f>
        <v>0</v>
      </c>
      <c r="R30" s="196">
        <f t="shared" ref="R30:U30" si="42">ROUND(R16*$P$30,0)</f>
        <v>0</v>
      </c>
      <c r="S30" s="196">
        <f t="shared" si="42"/>
        <v>0</v>
      </c>
      <c r="T30" s="196">
        <f t="shared" si="42"/>
        <v>0</v>
      </c>
      <c r="U30" s="196">
        <f t="shared" si="42"/>
        <v>0</v>
      </c>
      <c r="V30" s="179">
        <f t="shared" si="26"/>
        <v>0</v>
      </c>
    </row>
    <row r="31" spans="1:22" ht="13.5" customHeight="1" x14ac:dyDescent="0.2">
      <c r="B31" s="146" t="str">
        <f t="shared" si="19"/>
        <v>Name/Position</v>
      </c>
      <c r="C31" s="211"/>
      <c r="D31" s="148">
        <v>0.31900000000000001</v>
      </c>
      <c r="E31" s="196">
        <f>ROUND(E17*$D$31,0)</f>
        <v>0</v>
      </c>
      <c r="F31" s="196">
        <f t="shared" ref="F31:I31" si="43">ROUND(F17*$D$31,0)</f>
        <v>0</v>
      </c>
      <c r="G31" s="196">
        <f t="shared" si="43"/>
        <v>0</v>
      </c>
      <c r="H31" s="196">
        <f t="shared" si="43"/>
        <v>0</v>
      </c>
      <c r="I31" s="196">
        <f t="shared" si="43"/>
        <v>0</v>
      </c>
      <c r="J31" s="179">
        <f t="shared" si="24"/>
        <v>0</v>
      </c>
      <c r="K31" s="223"/>
      <c r="L31" s="223"/>
      <c r="N31" s="146" t="str">
        <f t="shared" si="21"/>
        <v>Name/Position</v>
      </c>
      <c r="O31" s="211"/>
      <c r="P31" s="148">
        <v>0.31900000000000001</v>
      </c>
      <c r="Q31" s="196">
        <f>ROUND(Q17*$P$31,0)</f>
        <v>0</v>
      </c>
      <c r="R31" s="196">
        <f t="shared" ref="R31:U31" si="44">ROUND(R17*$P$31,0)</f>
        <v>0</v>
      </c>
      <c r="S31" s="196">
        <f t="shared" si="44"/>
        <v>0</v>
      </c>
      <c r="T31" s="196">
        <f t="shared" si="44"/>
        <v>0</v>
      </c>
      <c r="U31" s="196">
        <f t="shared" si="44"/>
        <v>0</v>
      </c>
      <c r="V31" s="179">
        <f t="shared" si="26"/>
        <v>0</v>
      </c>
    </row>
    <row r="32" spans="1:22" ht="13.5" customHeight="1" x14ac:dyDescent="0.2">
      <c r="B32" s="248" t="s">
        <v>152</v>
      </c>
      <c r="C32" s="249"/>
      <c r="D32" s="249"/>
      <c r="E32" s="145">
        <f t="shared" ref="E32:J32" si="45">SUM(E21:E31)</f>
        <v>0</v>
      </c>
      <c r="F32" s="145">
        <f t="shared" si="45"/>
        <v>0</v>
      </c>
      <c r="G32" s="145">
        <f t="shared" si="45"/>
        <v>0</v>
      </c>
      <c r="H32" s="145">
        <f t="shared" si="45"/>
        <v>0</v>
      </c>
      <c r="I32" s="145">
        <f t="shared" si="45"/>
        <v>0</v>
      </c>
      <c r="J32" s="180">
        <f t="shared" si="45"/>
        <v>0</v>
      </c>
      <c r="K32" s="223"/>
      <c r="L32" s="223"/>
      <c r="N32" s="248" t="s">
        <v>152</v>
      </c>
      <c r="O32" s="249"/>
      <c r="P32" s="249"/>
      <c r="Q32" s="145">
        <f t="shared" ref="Q32:V32" si="46">SUM(Q21:Q31)</f>
        <v>0</v>
      </c>
      <c r="R32" s="145">
        <f t="shared" si="46"/>
        <v>0</v>
      </c>
      <c r="S32" s="145">
        <f t="shared" si="46"/>
        <v>0</v>
      </c>
      <c r="T32" s="145">
        <f t="shared" si="46"/>
        <v>0</v>
      </c>
      <c r="U32" s="145">
        <f t="shared" si="46"/>
        <v>0</v>
      </c>
      <c r="V32" s="180">
        <f t="shared" si="46"/>
        <v>0</v>
      </c>
    </row>
    <row r="33" spans="1:22" ht="13.5" customHeight="1" x14ac:dyDescent="0.2">
      <c r="B33" s="242" t="s">
        <v>166</v>
      </c>
      <c r="C33" s="242"/>
      <c r="D33" s="242"/>
      <c r="E33" s="145">
        <f t="shared" ref="E33:J33" si="47">E18+E32</f>
        <v>0</v>
      </c>
      <c r="F33" s="145">
        <f t="shared" si="47"/>
        <v>0</v>
      </c>
      <c r="G33" s="145">
        <f t="shared" si="47"/>
        <v>0</v>
      </c>
      <c r="H33" s="145">
        <f t="shared" si="47"/>
        <v>0</v>
      </c>
      <c r="I33" s="145">
        <f t="shared" si="47"/>
        <v>0</v>
      </c>
      <c r="J33" s="145">
        <f t="shared" si="47"/>
        <v>0</v>
      </c>
      <c r="K33" s="223"/>
      <c r="L33" s="223"/>
      <c r="N33" s="242" t="s">
        <v>166</v>
      </c>
      <c r="O33" s="242"/>
      <c r="P33" s="242"/>
      <c r="Q33" s="145">
        <f t="shared" ref="Q33:V33" si="48">Q18+Q32</f>
        <v>0</v>
      </c>
      <c r="R33" s="145">
        <f t="shared" si="48"/>
        <v>0</v>
      </c>
      <c r="S33" s="145">
        <f t="shared" si="48"/>
        <v>0</v>
      </c>
      <c r="T33" s="145">
        <f t="shared" si="48"/>
        <v>0</v>
      </c>
      <c r="U33" s="145">
        <f t="shared" si="48"/>
        <v>0</v>
      </c>
      <c r="V33" s="145">
        <f t="shared" si="48"/>
        <v>0</v>
      </c>
    </row>
    <row r="34" spans="1:22" ht="13.5" customHeight="1" x14ac:dyDescent="0.2">
      <c r="B34" s="172"/>
      <c r="C34" s="172"/>
      <c r="D34" s="172"/>
      <c r="E34" s="228"/>
      <c r="F34" s="228"/>
      <c r="G34" s="228"/>
      <c r="H34" s="228"/>
      <c r="I34" s="229"/>
      <c r="J34" s="76"/>
      <c r="K34" s="223"/>
      <c r="L34" s="223"/>
      <c r="N34" s="172"/>
      <c r="O34" s="172"/>
      <c r="P34" s="172"/>
      <c r="Q34" s="173"/>
      <c r="R34" s="173"/>
      <c r="S34" s="173"/>
      <c r="T34" s="173"/>
      <c r="U34" s="117"/>
      <c r="V34" s="76"/>
    </row>
    <row r="35" spans="1:22" ht="13.5" customHeight="1" x14ac:dyDescent="0.2">
      <c r="A35" s="236" t="s">
        <v>185</v>
      </c>
      <c r="B35" s="236"/>
      <c r="C35" s="236"/>
      <c r="D35" s="237"/>
      <c r="E35" s="203" t="s">
        <v>76</v>
      </c>
      <c r="F35" s="204" t="s">
        <v>77</v>
      </c>
      <c r="G35" s="205" t="s">
        <v>78</v>
      </c>
      <c r="H35" s="206" t="s">
        <v>79</v>
      </c>
      <c r="I35" s="207" t="s">
        <v>80</v>
      </c>
      <c r="J35" s="208" t="s">
        <v>140</v>
      </c>
      <c r="K35" s="223"/>
      <c r="L35" s="223"/>
      <c r="M35" s="73"/>
      <c r="N35" s="236" t="s">
        <v>93</v>
      </c>
      <c r="O35" s="236"/>
      <c r="P35" s="237"/>
      <c r="Q35" s="203" t="s">
        <v>76</v>
      </c>
      <c r="R35" s="204" t="s">
        <v>77</v>
      </c>
      <c r="S35" s="205" t="s">
        <v>78</v>
      </c>
      <c r="T35" s="206" t="s">
        <v>79</v>
      </c>
      <c r="U35" s="207" t="s">
        <v>80</v>
      </c>
      <c r="V35" s="208" t="s">
        <v>140</v>
      </c>
    </row>
    <row r="36" spans="1:22" ht="13.5" customHeight="1" x14ac:dyDescent="0.2">
      <c r="B36" s="174" t="s">
        <v>72</v>
      </c>
      <c r="C36" s="238"/>
      <c r="D36" s="239"/>
      <c r="E36" s="147">
        <v>0</v>
      </c>
      <c r="F36" s="147">
        <v>0</v>
      </c>
      <c r="G36" s="196">
        <v>0</v>
      </c>
      <c r="H36" s="196">
        <v>0</v>
      </c>
      <c r="I36" s="196">
        <v>0</v>
      </c>
      <c r="J36" s="173">
        <f>SUM(E36:I36)</f>
        <v>0</v>
      </c>
      <c r="K36" s="223"/>
      <c r="L36" s="223"/>
      <c r="N36" s="216" t="s">
        <v>72</v>
      </c>
      <c r="O36" s="238"/>
      <c r="P36" s="239"/>
      <c r="Q36" s="147">
        <v>0</v>
      </c>
      <c r="R36" s="147">
        <v>0</v>
      </c>
      <c r="S36" s="196">
        <v>0</v>
      </c>
      <c r="T36" s="196">
        <v>0</v>
      </c>
      <c r="U36" s="196">
        <v>0</v>
      </c>
      <c r="V36" s="173">
        <f>SUM(Q36:U36)</f>
        <v>0</v>
      </c>
    </row>
    <row r="37" spans="1:22" ht="13.5" customHeight="1" x14ac:dyDescent="0.2">
      <c r="B37" s="174" t="s">
        <v>33</v>
      </c>
      <c r="C37" s="238"/>
      <c r="D37" s="239"/>
      <c r="E37" s="147">
        <v>0</v>
      </c>
      <c r="F37" s="147">
        <v>0</v>
      </c>
      <c r="G37" s="196">
        <v>0</v>
      </c>
      <c r="H37" s="196">
        <v>0</v>
      </c>
      <c r="I37" s="196">
        <v>0</v>
      </c>
      <c r="J37" s="173">
        <f>SUM(E37:I37)</f>
        <v>0</v>
      </c>
      <c r="K37" s="223"/>
      <c r="L37" s="223"/>
      <c r="N37" s="216" t="s">
        <v>33</v>
      </c>
      <c r="O37" s="238"/>
      <c r="P37" s="239"/>
      <c r="Q37" s="147">
        <v>0</v>
      </c>
      <c r="R37" s="147">
        <v>0</v>
      </c>
      <c r="S37" s="196">
        <v>0</v>
      </c>
      <c r="T37" s="196">
        <v>0</v>
      </c>
      <c r="U37" s="196">
        <v>0</v>
      </c>
      <c r="V37" s="173">
        <f>SUM(Q37:U37)</f>
        <v>0</v>
      </c>
    </row>
    <row r="38" spans="1:22" ht="13.5" customHeight="1" x14ac:dyDescent="0.2">
      <c r="B38" s="174" t="s">
        <v>33</v>
      </c>
      <c r="C38" s="238"/>
      <c r="D38" s="239"/>
      <c r="E38" s="147">
        <v>0</v>
      </c>
      <c r="F38" s="147">
        <v>0</v>
      </c>
      <c r="G38" s="196">
        <v>0</v>
      </c>
      <c r="H38" s="196">
        <v>0</v>
      </c>
      <c r="I38" s="196">
        <v>0</v>
      </c>
      <c r="J38" s="173">
        <f>SUM(E38:I38)</f>
        <v>0</v>
      </c>
      <c r="K38" s="223"/>
      <c r="L38" s="223"/>
      <c r="N38" s="216" t="s">
        <v>33</v>
      </c>
      <c r="O38" s="238"/>
      <c r="P38" s="239"/>
      <c r="Q38" s="147">
        <v>0</v>
      </c>
      <c r="R38" s="147">
        <v>0</v>
      </c>
      <c r="S38" s="196">
        <v>0</v>
      </c>
      <c r="T38" s="196">
        <v>0</v>
      </c>
      <c r="U38" s="196">
        <v>0</v>
      </c>
      <c r="V38" s="173">
        <f>SUM(Q38:U38)</f>
        <v>0</v>
      </c>
    </row>
    <row r="39" spans="1:22" ht="13.5" customHeight="1" x14ac:dyDescent="0.2">
      <c r="A39" s="73"/>
      <c r="B39" s="143" t="s">
        <v>94</v>
      </c>
      <c r="C39" s="144"/>
      <c r="D39" s="219"/>
      <c r="E39" s="145">
        <f>SUM(E36:E38)</f>
        <v>0</v>
      </c>
      <c r="F39" s="145">
        <f>SUM(F36:F38)</f>
        <v>0</v>
      </c>
      <c r="G39" s="145">
        <f>SUM(G36:G38)</f>
        <v>0</v>
      </c>
      <c r="H39" s="145">
        <f>SUM(H36:H38)</f>
        <v>0</v>
      </c>
      <c r="I39" s="145">
        <f>SUM(I36:I38)</f>
        <v>0</v>
      </c>
      <c r="J39" s="121">
        <f>SUM(E39:I39)</f>
        <v>0</v>
      </c>
      <c r="K39" s="223"/>
      <c r="L39" s="223"/>
      <c r="N39" s="143" t="s">
        <v>94</v>
      </c>
      <c r="O39" s="144"/>
      <c r="P39" s="219"/>
      <c r="Q39" s="145">
        <f>SUM(Q36:Q38)</f>
        <v>0</v>
      </c>
      <c r="R39" s="145">
        <f>SUM(R36:R38)</f>
        <v>0</v>
      </c>
      <c r="S39" s="145">
        <f>SUM(S36:S38)</f>
        <v>0</v>
      </c>
      <c r="T39" s="145">
        <f>SUM(T36:T38)</f>
        <v>0</v>
      </c>
      <c r="U39" s="145">
        <f>SUM(U36:U38)</f>
        <v>0</v>
      </c>
      <c r="V39" s="121">
        <f>SUM(Q39:U39)</f>
        <v>0</v>
      </c>
    </row>
    <row r="40" spans="1:22" ht="13.5" customHeight="1" x14ac:dyDescent="0.2">
      <c r="A40" s="73"/>
      <c r="B40" s="73"/>
      <c r="C40" s="73"/>
      <c r="D40" s="73"/>
      <c r="E40" s="82"/>
      <c r="F40" s="82"/>
      <c r="G40" s="82"/>
      <c r="H40" s="82"/>
      <c r="I40" s="82"/>
      <c r="J40" s="82"/>
      <c r="K40" s="223"/>
      <c r="L40" s="223"/>
      <c r="N40" s="73"/>
      <c r="O40" s="73"/>
      <c r="P40" s="73"/>
      <c r="Q40" s="82"/>
      <c r="R40" s="82"/>
      <c r="S40" s="82"/>
      <c r="T40" s="82"/>
      <c r="U40" s="82"/>
      <c r="V40" s="82"/>
    </row>
    <row r="41" spans="1:22" ht="13.5" customHeight="1" x14ac:dyDescent="0.2">
      <c r="A41" s="236" t="s">
        <v>6</v>
      </c>
      <c r="B41" s="236"/>
      <c r="C41" s="236"/>
      <c r="D41" s="237"/>
      <c r="E41" s="203" t="s">
        <v>76</v>
      </c>
      <c r="F41" s="204" t="s">
        <v>77</v>
      </c>
      <c r="G41" s="205" t="s">
        <v>78</v>
      </c>
      <c r="H41" s="206" t="s">
        <v>79</v>
      </c>
      <c r="I41" s="207" t="s">
        <v>80</v>
      </c>
      <c r="J41" s="208" t="s">
        <v>140</v>
      </c>
      <c r="K41" s="223"/>
      <c r="L41" s="223"/>
      <c r="M41" s="86"/>
      <c r="N41" s="236" t="s">
        <v>6</v>
      </c>
      <c r="O41" s="236"/>
      <c r="P41" s="237"/>
      <c r="Q41" s="203" t="s">
        <v>76</v>
      </c>
      <c r="R41" s="204" t="s">
        <v>77</v>
      </c>
      <c r="S41" s="205" t="s">
        <v>78</v>
      </c>
      <c r="T41" s="206" t="s">
        <v>79</v>
      </c>
      <c r="U41" s="207" t="s">
        <v>80</v>
      </c>
      <c r="V41" s="208" t="s">
        <v>140</v>
      </c>
    </row>
    <row r="42" spans="1:22" ht="13.5" customHeight="1" x14ac:dyDescent="0.2">
      <c r="B42" s="80" t="s">
        <v>81</v>
      </c>
      <c r="C42" s="238"/>
      <c r="D42" s="239"/>
      <c r="E42" s="147">
        <v>0</v>
      </c>
      <c r="F42" s="147">
        <v>0</v>
      </c>
      <c r="G42" s="196">
        <v>0</v>
      </c>
      <c r="H42" s="196">
        <v>0</v>
      </c>
      <c r="I42" s="197">
        <v>0</v>
      </c>
      <c r="J42" s="173">
        <f>SUM(E42:I42)</f>
        <v>0</v>
      </c>
      <c r="K42" s="223"/>
      <c r="L42" s="223"/>
      <c r="M42" s="86"/>
      <c r="N42" s="80" t="s">
        <v>81</v>
      </c>
      <c r="O42" s="238"/>
      <c r="P42" s="239"/>
      <c r="Q42" s="147">
        <v>0</v>
      </c>
      <c r="R42" s="147">
        <v>0</v>
      </c>
      <c r="S42" s="196">
        <v>0</v>
      </c>
      <c r="T42" s="196">
        <v>0</v>
      </c>
      <c r="U42" s="197">
        <v>0</v>
      </c>
      <c r="V42" s="173">
        <f>SUM(Q42:U42)</f>
        <v>0</v>
      </c>
    </row>
    <row r="43" spans="1:22" ht="13.5" customHeight="1" x14ac:dyDescent="0.2">
      <c r="B43" s="80" t="s">
        <v>82</v>
      </c>
      <c r="C43" s="238"/>
      <c r="D43" s="239"/>
      <c r="E43" s="147">
        <v>0</v>
      </c>
      <c r="F43" s="147">
        <v>0</v>
      </c>
      <c r="G43" s="196">
        <v>0</v>
      </c>
      <c r="H43" s="196">
        <v>0</v>
      </c>
      <c r="I43" s="197">
        <v>0</v>
      </c>
      <c r="J43" s="173">
        <f>SUM(E43:I43)</f>
        <v>0</v>
      </c>
      <c r="K43" s="223"/>
      <c r="L43" s="223"/>
      <c r="M43" s="86"/>
      <c r="N43" s="80" t="s">
        <v>82</v>
      </c>
      <c r="O43" s="238"/>
      <c r="P43" s="239"/>
      <c r="Q43" s="147">
        <v>0</v>
      </c>
      <c r="R43" s="147">
        <v>0</v>
      </c>
      <c r="S43" s="196">
        <v>0</v>
      </c>
      <c r="T43" s="196">
        <v>0</v>
      </c>
      <c r="U43" s="197">
        <v>0</v>
      </c>
      <c r="V43" s="173">
        <f>SUM(Q43:U43)</f>
        <v>0</v>
      </c>
    </row>
    <row r="44" spans="1:22" ht="13.5" customHeight="1" x14ac:dyDescent="0.2">
      <c r="A44" s="73"/>
      <c r="B44" s="143" t="s">
        <v>96</v>
      </c>
      <c r="C44" s="144"/>
      <c r="D44" s="219"/>
      <c r="E44" s="121">
        <f>SUM(E42:E43)</f>
        <v>0</v>
      </c>
      <c r="F44" s="145">
        <f>SUM(F42:F43)</f>
        <v>0</v>
      </c>
      <c r="G44" s="145">
        <f>SUM(G42:G43)</f>
        <v>0</v>
      </c>
      <c r="H44" s="145">
        <f>SUM(H42:H43)</f>
        <v>0</v>
      </c>
      <c r="I44" s="145">
        <f>SUM(I42:I43)</f>
        <v>0</v>
      </c>
      <c r="J44" s="145">
        <f>SUM(E44:I44)</f>
        <v>0</v>
      </c>
      <c r="K44" s="223"/>
      <c r="L44" s="225"/>
      <c r="M44" s="86"/>
      <c r="N44" s="143" t="s">
        <v>96</v>
      </c>
      <c r="O44" s="144"/>
      <c r="P44" s="144"/>
      <c r="Q44" s="121">
        <f>SUM(Q42:Q43)</f>
        <v>0</v>
      </c>
      <c r="R44" s="145">
        <f>SUM(R42:R43)</f>
        <v>0</v>
      </c>
      <c r="S44" s="145">
        <f>SUM(S42:S43)</f>
        <v>0</v>
      </c>
      <c r="T44" s="145">
        <f>SUM(T42:T43)</f>
        <v>0</v>
      </c>
      <c r="U44" s="145">
        <f>SUM(U42:U43)</f>
        <v>0</v>
      </c>
      <c r="V44" s="145">
        <f>SUM(Q44:U44)</f>
        <v>0</v>
      </c>
    </row>
    <row r="45" spans="1:22" ht="13.5" customHeight="1" x14ac:dyDescent="0.2">
      <c r="B45" s="73"/>
      <c r="C45" s="73"/>
      <c r="D45" s="73"/>
      <c r="E45" s="82"/>
      <c r="F45" s="82"/>
      <c r="G45" s="82"/>
      <c r="H45" s="82"/>
      <c r="I45" s="82"/>
      <c r="J45" s="82"/>
      <c r="K45" s="223"/>
      <c r="L45" s="225"/>
      <c r="M45" s="86"/>
      <c r="N45" s="73"/>
      <c r="O45" s="73"/>
      <c r="P45" s="73"/>
      <c r="Q45" s="82"/>
      <c r="R45" s="82"/>
      <c r="S45" s="82"/>
      <c r="T45" s="82"/>
      <c r="U45" s="82"/>
      <c r="V45" s="82"/>
    </row>
    <row r="46" spans="1:22" ht="13.15" customHeight="1" x14ac:dyDescent="0.2">
      <c r="A46" s="73" t="s">
        <v>167</v>
      </c>
      <c r="B46" s="76"/>
      <c r="C46" s="80" t="s">
        <v>186</v>
      </c>
      <c r="D46" s="80">
        <v>10</v>
      </c>
      <c r="E46" s="203" t="s">
        <v>76</v>
      </c>
      <c r="F46" s="204" t="s">
        <v>77</v>
      </c>
      <c r="G46" s="205" t="s">
        <v>78</v>
      </c>
      <c r="H46" s="206" t="s">
        <v>79</v>
      </c>
      <c r="I46" s="207" t="s">
        <v>80</v>
      </c>
      <c r="J46" s="208" t="s">
        <v>140</v>
      </c>
      <c r="K46" s="223"/>
      <c r="L46" s="225"/>
      <c r="M46" s="86"/>
      <c r="N46" s="236" t="s">
        <v>187</v>
      </c>
      <c r="O46" s="236"/>
      <c r="P46" s="237"/>
      <c r="Q46" s="203" t="s">
        <v>76</v>
      </c>
      <c r="R46" s="204" t="s">
        <v>77</v>
      </c>
      <c r="S46" s="205" t="s">
        <v>78</v>
      </c>
      <c r="T46" s="206" t="s">
        <v>79</v>
      </c>
      <c r="U46" s="207" t="s">
        <v>80</v>
      </c>
      <c r="V46" s="208" t="s">
        <v>140</v>
      </c>
    </row>
    <row r="47" spans="1:22" ht="13.5" customHeight="1" x14ac:dyDescent="0.2">
      <c r="B47" s="174" t="s">
        <v>43</v>
      </c>
      <c r="C47" s="238"/>
      <c r="D47" s="239"/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73">
        <f t="shared" ref="J47:J51" si="49">SUM(E47:I47)</f>
        <v>0</v>
      </c>
      <c r="K47" s="223"/>
      <c r="L47" s="225"/>
      <c r="M47" s="86"/>
      <c r="N47" s="216" t="s">
        <v>92</v>
      </c>
      <c r="O47" s="80"/>
      <c r="P47" s="80"/>
      <c r="Q47" s="147">
        <v>0</v>
      </c>
      <c r="R47" s="147">
        <v>0</v>
      </c>
      <c r="S47" s="147">
        <v>0</v>
      </c>
      <c r="T47" s="147">
        <v>0</v>
      </c>
      <c r="U47" s="147">
        <v>0</v>
      </c>
      <c r="V47" s="173">
        <f t="shared" ref="V47:V51" si="50">SUM(Q47:U47)</f>
        <v>0</v>
      </c>
    </row>
    <row r="48" spans="1:22" ht="13.5" customHeight="1" x14ac:dyDescent="0.2">
      <c r="B48" s="174" t="s">
        <v>45</v>
      </c>
      <c r="C48" s="238"/>
      <c r="D48" s="239"/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73">
        <f t="shared" si="49"/>
        <v>0</v>
      </c>
      <c r="K48" s="223"/>
      <c r="L48" s="225"/>
      <c r="M48" s="86"/>
      <c r="N48" s="216" t="s">
        <v>43</v>
      </c>
      <c r="O48" s="80"/>
      <c r="P48" s="80"/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73">
        <f t="shared" si="50"/>
        <v>0</v>
      </c>
    </row>
    <row r="49" spans="1:23" ht="13.5" customHeight="1" x14ac:dyDescent="0.2">
      <c r="B49" s="174" t="s">
        <v>46</v>
      </c>
      <c r="C49" s="238"/>
      <c r="D49" s="239"/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73">
        <f t="shared" si="49"/>
        <v>0</v>
      </c>
      <c r="K49" s="223"/>
      <c r="L49" s="225"/>
      <c r="M49" s="86"/>
      <c r="N49" s="216" t="s">
        <v>46</v>
      </c>
      <c r="O49" s="80"/>
      <c r="P49" s="80"/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73">
        <f t="shared" si="50"/>
        <v>0</v>
      </c>
    </row>
    <row r="50" spans="1:23" ht="13.5" customHeight="1" x14ac:dyDescent="0.2">
      <c r="B50" s="174" t="s">
        <v>25</v>
      </c>
      <c r="C50" s="238"/>
      <c r="D50" s="239"/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73">
        <f t="shared" si="49"/>
        <v>0</v>
      </c>
      <c r="K50" s="223"/>
      <c r="L50" s="225"/>
      <c r="M50" s="86"/>
      <c r="N50" s="216" t="s">
        <v>25</v>
      </c>
      <c r="O50" s="80"/>
      <c r="P50" s="80"/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73">
        <f t="shared" si="50"/>
        <v>0</v>
      </c>
    </row>
    <row r="51" spans="1:23" ht="13.5" customHeight="1" x14ac:dyDescent="0.2">
      <c r="A51" s="73"/>
      <c r="B51" s="143" t="s">
        <v>97</v>
      </c>
      <c r="C51" s="144"/>
      <c r="D51" s="219"/>
      <c r="E51" s="145">
        <f>SUM(E47:E50)</f>
        <v>0</v>
      </c>
      <c r="F51" s="145">
        <f>SUM(F47:F50)</f>
        <v>0</v>
      </c>
      <c r="G51" s="145">
        <f>SUM(G47:G50)</f>
        <v>0</v>
      </c>
      <c r="H51" s="145">
        <f>SUM(H47:H50)</f>
        <v>0</v>
      </c>
      <c r="I51" s="121">
        <f>SUM(I47:I50)</f>
        <v>0</v>
      </c>
      <c r="J51" s="121">
        <f t="shared" si="49"/>
        <v>0</v>
      </c>
      <c r="K51" s="223"/>
      <c r="L51" s="225"/>
      <c r="M51" s="86"/>
      <c r="N51" s="143" t="s">
        <v>97</v>
      </c>
      <c r="O51" s="144"/>
      <c r="P51" s="219"/>
      <c r="Q51" s="145">
        <f>SUM(Q47:Q50)</f>
        <v>0</v>
      </c>
      <c r="R51" s="145">
        <f>SUM(R47:R50)</f>
        <v>0</v>
      </c>
      <c r="S51" s="145">
        <f>SUM(S47:S50)</f>
        <v>0</v>
      </c>
      <c r="T51" s="145">
        <f>SUM(T47:T50)</f>
        <v>0</v>
      </c>
      <c r="U51" s="145">
        <f>SUM(U47:U50)</f>
        <v>0</v>
      </c>
      <c r="V51" s="121">
        <f t="shared" si="50"/>
        <v>0</v>
      </c>
    </row>
    <row r="52" spans="1:23" ht="13.5" customHeight="1" x14ac:dyDescent="0.2">
      <c r="E52" s="84"/>
      <c r="F52" s="84"/>
      <c r="G52" s="84"/>
      <c r="H52" s="84"/>
      <c r="I52" s="84"/>
      <c r="J52" s="82"/>
      <c r="K52" s="223"/>
      <c r="L52" s="225"/>
      <c r="M52" s="86"/>
      <c r="N52" s="80"/>
      <c r="O52" s="80"/>
      <c r="P52" s="80"/>
      <c r="Q52" s="84"/>
      <c r="R52" s="84"/>
      <c r="S52" s="84"/>
      <c r="T52" s="84"/>
      <c r="U52" s="84"/>
      <c r="V52" s="82"/>
    </row>
    <row r="53" spans="1:23" ht="13.5" customHeight="1" x14ac:dyDescent="0.2">
      <c r="A53" s="236" t="s">
        <v>5</v>
      </c>
      <c r="B53" s="236"/>
      <c r="C53" s="236"/>
      <c r="D53" s="237"/>
      <c r="E53" s="203" t="s">
        <v>76</v>
      </c>
      <c r="F53" s="204" t="s">
        <v>77</v>
      </c>
      <c r="G53" s="205" t="s">
        <v>78</v>
      </c>
      <c r="H53" s="206" t="s">
        <v>79</v>
      </c>
      <c r="I53" s="207" t="s">
        <v>80</v>
      </c>
      <c r="J53" s="208" t="s">
        <v>140</v>
      </c>
      <c r="K53" s="223"/>
      <c r="L53" s="225"/>
      <c r="M53" s="86"/>
      <c r="N53" s="73" t="s">
        <v>5</v>
      </c>
      <c r="O53" s="238"/>
      <c r="P53" s="239"/>
      <c r="Q53" s="203" t="s">
        <v>76</v>
      </c>
      <c r="R53" s="204" t="s">
        <v>77</v>
      </c>
      <c r="S53" s="205" t="s">
        <v>78</v>
      </c>
      <c r="T53" s="206" t="s">
        <v>79</v>
      </c>
      <c r="U53" s="207" t="s">
        <v>80</v>
      </c>
      <c r="V53" s="208" t="s">
        <v>140</v>
      </c>
    </row>
    <row r="54" spans="1:23" ht="13.5" customHeight="1" x14ac:dyDescent="0.2">
      <c r="B54" s="238" t="s">
        <v>170</v>
      </c>
      <c r="C54" s="238"/>
      <c r="D54" s="239"/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73">
        <f t="shared" ref="J54:J64" si="51">SUM(E54:I54)</f>
        <v>0</v>
      </c>
      <c r="K54" s="223"/>
      <c r="L54" s="225"/>
      <c r="M54" s="86"/>
      <c r="N54" s="80" t="s">
        <v>74</v>
      </c>
      <c r="O54" s="238"/>
      <c r="P54" s="239"/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73">
        <f t="shared" ref="V54:V64" si="52">SUM(Q54:U54)</f>
        <v>0</v>
      </c>
    </row>
    <row r="55" spans="1:23" ht="13.5" customHeight="1" x14ac:dyDescent="0.2">
      <c r="B55" s="238" t="s">
        <v>168</v>
      </c>
      <c r="C55" s="238"/>
      <c r="D55" s="239"/>
      <c r="E55" s="147">
        <v>0</v>
      </c>
      <c r="F55" s="147">
        <v>0</v>
      </c>
      <c r="G55" s="147">
        <v>0</v>
      </c>
      <c r="H55" s="147">
        <v>0</v>
      </c>
      <c r="I55" s="147">
        <v>0</v>
      </c>
      <c r="J55" s="173">
        <f t="shared" si="51"/>
        <v>0</v>
      </c>
      <c r="K55" s="223"/>
      <c r="L55" s="225"/>
      <c r="M55" s="86"/>
      <c r="N55" s="80" t="s">
        <v>83</v>
      </c>
      <c r="O55" s="238"/>
      <c r="P55" s="239"/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73">
        <f t="shared" si="52"/>
        <v>0</v>
      </c>
    </row>
    <row r="56" spans="1:23" ht="13.5" customHeight="1" x14ac:dyDescent="0.2">
      <c r="B56" s="238" t="s">
        <v>84</v>
      </c>
      <c r="C56" s="238"/>
      <c r="D56" s="239"/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73">
        <f t="shared" si="51"/>
        <v>0</v>
      </c>
      <c r="K56" s="223"/>
      <c r="L56" s="225"/>
      <c r="M56" s="86"/>
      <c r="N56" s="80" t="s">
        <v>84</v>
      </c>
      <c r="O56" s="238"/>
      <c r="P56" s="239"/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73">
        <f t="shared" si="52"/>
        <v>0</v>
      </c>
    </row>
    <row r="57" spans="1:23" ht="13.5" customHeight="1" x14ac:dyDescent="0.2">
      <c r="B57" s="238" t="s">
        <v>169</v>
      </c>
      <c r="C57" s="238"/>
      <c r="D57" s="239"/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73">
        <f t="shared" si="51"/>
        <v>0</v>
      </c>
      <c r="K57" s="223"/>
      <c r="L57" s="225"/>
      <c r="M57" s="86"/>
      <c r="N57" s="80" t="s">
        <v>179</v>
      </c>
      <c r="O57" s="80"/>
      <c r="P57" s="80"/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73">
        <f t="shared" si="52"/>
        <v>0</v>
      </c>
    </row>
    <row r="58" spans="1:23" ht="13.5" customHeight="1" x14ac:dyDescent="0.2">
      <c r="B58" s="243" t="s">
        <v>85</v>
      </c>
      <c r="C58" s="243"/>
      <c r="D58" s="244"/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73">
        <f t="shared" si="51"/>
        <v>0</v>
      </c>
      <c r="K58" s="223"/>
      <c r="L58" s="225"/>
      <c r="M58" s="86"/>
      <c r="N58" s="216" t="s">
        <v>85</v>
      </c>
      <c r="O58" s="216"/>
      <c r="P58" s="216"/>
      <c r="Q58" s="147">
        <v>0</v>
      </c>
      <c r="R58" s="147">
        <v>0</v>
      </c>
      <c r="S58" s="147">
        <v>0</v>
      </c>
      <c r="T58" s="147">
        <v>0</v>
      </c>
      <c r="U58" s="147">
        <v>0</v>
      </c>
      <c r="V58" s="173">
        <f t="shared" si="52"/>
        <v>0</v>
      </c>
    </row>
    <row r="59" spans="1:23" ht="13.5" customHeight="1" x14ac:dyDescent="0.2">
      <c r="B59" s="243" t="s">
        <v>86</v>
      </c>
      <c r="C59" s="243"/>
      <c r="D59" s="244"/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73">
        <f t="shared" si="51"/>
        <v>0</v>
      </c>
      <c r="K59" s="223"/>
      <c r="L59" s="225"/>
      <c r="M59" s="86"/>
      <c r="N59" s="216" t="s">
        <v>86</v>
      </c>
      <c r="O59" s="216"/>
      <c r="P59" s="216"/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73">
        <f t="shared" si="52"/>
        <v>0</v>
      </c>
    </row>
    <row r="60" spans="1:23" ht="13.5" customHeight="1" x14ac:dyDescent="0.2">
      <c r="B60" s="243" t="s">
        <v>87</v>
      </c>
      <c r="C60" s="243"/>
      <c r="D60" s="244"/>
      <c r="E60" s="147">
        <v>0</v>
      </c>
      <c r="F60" s="147">
        <v>0</v>
      </c>
      <c r="G60" s="147">
        <v>0</v>
      </c>
      <c r="H60" s="147">
        <v>0</v>
      </c>
      <c r="I60" s="147">
        <v>0</v>
      </c>
      <c r="J60" s="173">
        <f t="shared" si="51"/>
        <v>0</v>
      </c>
      <c r="K60" s="223"/>
      <c r="L60" s="225"/>
      <c r="M60" s="86"/>
      <c r="N60" s="216" t="s">
        <v>87</v>
      </c>
      <c r="O60" s="216"/>
      <c r="P60" s="216"/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73">
        <f t="shared" si="52"/>
        <v>0</v>
      </c>
    </row>
    <row r="61" spans="1:23" ht="13.5" customHeight="1" x14ac:dyDescent="0.2">
      <c r="A61" s="80">
        <v>12348</v>
      </c>
      <c r="B61" s="174" t="s">
        <v>88</v>
      </c>
      <c r="C61" s="243" t="s">
        <v>91</v>
      </c>
      <c r="D61" s="244"/>
      <c r="E61" s="147">
        <v>0</v>
      </c>
      <c r="F61" s="196">
        <f>ROUND(E61*$B$4,0)</f>
        <v>0</v>
      </c>
      <c r="G61" s="196">
        <f>ROUND(E61*$B$4*$B$4,0)</f>
        <v>0</v>
      </c>
      <c r="H61" s="196">
        <f>ROUND(E61*$B$4*$B$4*$B$4,0)</f>
        <v>0</v>
      </c>
      <c r="I61" s="196">
        <f>ROUND(E61*$B$4*$B$4*$B$4*$B$4,0)</f>
        <v>0</v>
      </c>
      <c r="J61" s="173">
        <f t="shared" si="51"/>
        <v>0</v>
      </c>
      <c r="K61" s="223"/>
      <c r="L61" s="225"/>
      <c r="M61" s="86"/>
      <c r="N61" s="216" t="s">
        <v>88</v>
      </c>
      <c r="O61" s="216" t="s">
        <v>91</v>
      </c>
      <c r="P61" s="80">
        <v>12348</v>
      </c>
      <c r="Q61" s="147">
        <v>0</v>
      </c>
      <c r="R61" s="147">
        <f>Q61</f>
        <v>0</v>
      </c>
      <c r="S61" s="147">
        <f>R61</f>
        <v>0</v>
      </c>
      <c r="T61" s="147">
        <f>S61</f>
        <v>0</v>
      </c>
      <c r="U61" s="147">
        <f>T61</f>
        <v>0</v>
      </c>
      <c r="V61" s="173">
        <f t="shared" si="52"/>
        <v>0</v>
      </c>
      <c r="W61" s="73"/>
    </row>
    <row r="62" spans="1:23" ht="13.5" customHeight="1" x14ac:dyDescent="0.2">
      <c r="B62" s="80" t="s">
        <v>89</v>
      </c>
      <c r="C62" s="238"/>
      <c r="D62" s="239"/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73">
        <f t="shared" si="51"/>
        <v>0</v>
      </c>
      <c r="K62" s="223"/>
      <c r="L62" s="225"/>
      <c r="M62" s="86"/>
      <c r="N62" s="80" t="s">
        <v>89</v>
      </c>
      <c r="O62" s="238"/>
      <c r="P62" s="239"/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73">
        <f t="shared" si="52"/>
        <v>0</v>
      </c>
    </row>
    <row r="63" spans="1:23" ht="13.5" customHeight="1" x14ac:dyDescent="0.2">
      <c r="B63" s="80" t="s">
        <v>90</v>
      </c>
      <c r="C63" s="250"/>
      <c r="D63" s="251"/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73">
        <f t="shared" si="51"/>
        <v>0</v>
      </c>
      <c r="K63" s="223"/>
      <c r="L63" s="225"/>
      <c r="M63" s="86"/>
      <c r="N63" s="80" t="s">
        <v>90</v>
      </c>
      <c r="O63" s="238"/>
      <c r="P63" s="239"/>
      <c r="Q63" s="147">
        <v>0</v>
      </c>
      <c r="R63" s="147">
        <v>0</v>
      </c>
      <c r="S63" s="147">
        <v>0</v>
      </c>
      <c r="T63" s="147">
        <v>0</v>
      </c>
      <c r="U63" s="147">
        <v>0</v>
      </c>
      <c r="V63" s="173">
        <f t="shared" si="52"/>
        <v>0</v>
      </c>
    </row>
    <row r="64" spans="1:23" ht="13.5" customHeight="1" x14ac:dyDescent="0.2">
      <c r="A64" s="73"/>
      <c r="B64" s="143" t="s">
        <v>143</v>
      </c>
      <c r="C64" s="144"/>
      <c r="D64" s="219"/>
      <c r="E64" s="121">
        <f>SUM(E54:E63)</f>
        <v>0</v>
      </c>
      <c r="F64" s="145">
        <f>SUM(F54:F63)</f>
        <v>0</v>
      </c>
      <c r="G64" s="218">
        <f>SUM(G54:G63)</f>
        <v>0</v>
      </c>
      <c r="H64" s="122">
        <f>SUM(H54:H63)</f>
        <v>0</v>
      </c>
      <c r="I64" s="121">
        <f>SUM(I54:I63)</f>
        <v>0</v>
      </c>
      <c r="J64" s="121">
        <f t="shared" si="51"/>
        <v>0</v>
      </c>
      <c r="K64" s="223"/>
      <c r="L64" s="225"/>
      <c r="M64" s="86"/>
      <c r="N64" s="143" t="s">
        <v>143</v>
      </c>
      <c r="O64" s="144"/>
      <c r="P64" s="219"/>
      <c r="Q64" s="145">
        <f>SUM(Q54:Q63)</f>
        <v>0</v>
      </c>
      <c r="R64" s="145">
        <f>SUM(R54:R63)</f>
        <v>0</v>
      </c>
      <c r="S64" s="145">
        <f>SUM(S54:S63)</f>
        <v>0</v>
      </c>
      <c r="T64" s="145">
        <f>SUM(T54:T63)</f>
        <v>0</v>
      </c>
      <c r="U64" s="145">
        <f>SUM(U54:U63)</f>
        <v>0</v>
      </c>
      <c r="V64" s="121">
        <f t="shared" si="52"/>
        <v>0</v>
      </c>
    </row>
    <row r="65" spans="1:23" ht="13.5" customHeight="1" x14ac:dyDescent="0.2">
      <c r="D65" s="112"/>
      <c r="E65" s="84"/>
      <c r="F65" s="84"/>
      <c r="G65" s="84"/>
      <c r="H65" s="84"/>
      <c r="I65" s="84"/>
      <c r="J65" s="82"/>
      <c r="K65" s="223"/>
      <c r="L65" s="225"/>
      <c r="M65" s="86"/>
      <c r="N65" s="80"/>
      <c r="O65" s="80"/>
      <c r="P65" s="112"/>
      <c r="Q65" s="84"/>
      <c r="R65" s="84"/>
      <c r="S65" s="84"/>
      <c r="T65" s="84"/>
      <c r="U65" s="84"/>
      <c r="V65" s="82"/>
    </row>
    <row r="66" spans="1:23" ht="13.5" customHeight="1" x14ac:dyDescent="0.2">
      <c r="E66" s="203" t="s">
        <v>76</v>
      </c>
      <c r="F66" s="204" t="s">
        <v>77</v>
      </c>
      <c r="G66" s="205" t="s">
        <v>78</v>
      </c>
      <c r="H66" s="206" t="s">
        <v>79</v>
      </c>
      <c r="I66" s="207" t="s">
        <v>80</v>
      </c>
      <c r="J66" s="208" t="s">
        <v>140</v>
      </c>
      <c r="K66" s="223"/>
      <c r="L66" s="225"/>
      <c r="M66" s="93"/>
      <c r="N66" s="80"/>
      <c r="O66" s="80"/>
      <c r="P66" s="80"/>
      <c r="Q66" s="203" t="s">
        <v>76</v>
      </c>
      <c r="R66" s="204" t="s">
        <v>77</v>
      </c>
      <c r="S66" s="205" t="s">
        <v>78</v>
      </c>
      <c r="T66" s="206" t="s">
        <v>79</v>
      </c>
      <c r="U66" s="207" t="s">
        <v>80</v>
      </c>
      <c r="V66" s="208" t="s">
        <v>140</v>
      </c>
    </row>
    <row r="67" spans="1:23" ht="13.5" customHeight="1" x14ac:dyDescent="0.2">
      <c r="A67" s="236" t="s">
        <v>100</v>
      </c>
      <c r="B67" s="236"/>
      <c r="C67" s="236"/>
      <c r="D67" s="237"/>
      <c r="E67" s="147">
        <f>SUM(E64,E51,E44,E39,E32,E18)</f>
        <v>0</v>
      </c>
      <c r="F67" s="196">
        <f>SUM(F64,F51,F44,F39,F32,F18)</f>
        <v>0</v>
      </c>
      <c r="G67" s="196">
        <f>SUM(G64,G51,G44,G39,G32,G18)</f>
        <v>0</v>
      </c>
      <c r="H67" s="196">
        <f>SUM(H64,H51,H44,H39,H32,H18)</f>
        <v>0</v>
      </c>
      <c r="I67" s="197">
        <f>SUM(I64,I51,I44,I39,I32,I18)</f>
        <v>0</v>
      </c>
      <c r="J67" s="173">
        <f>SUM(E67:I67)</f>
        <v>0</v>
      </c>
      <c r="K67" s="223"/>
      <c r="L67" s="225"/>
      <c r="M67" s="93"/>
      <c r="N67" s="236" t="s">
        <v>100</v>
      </c>
      <c r="O67" s="236"/>
      <c r="P67" s="237"/>
      <c r="Q67" s="147">
        <f>SUM(Q64,Q51,Q44,Q39,Q32,Q18)</f>
        <v>0</v>
      </c>
      <c r="R67" s="196">
        <f>SUM(R64,R51,R44,R39,R32,R18)</f>
        <v>0</v>
      </c>
      <c r="S67" s="196">
        <f>SUM(S64,S51,S44,S39,S32,S18)</f>
        <v>0</v>
      </c>
      <c r="T67" s="196">
        <f>SUM(T64,T51,T44,T39,T32,T18)</f>
        <v>0</v>
      </c>
      <c r="U67" s="196">
        <f>SUM(U64,U51,U44,U39,U32,U18)</f>
        <v>0</v>
      </c>
      <c r="V67" s="173">
        <f>SUM(Q67:U67)</f>
        <v>0</v>
      </c>
    </row>
    <row r="68" spans="1:23" ht="13.5" customHeight="1" thickBot="1" x14ac:dyDescent="0.25">
      <c r="A68" s="240" t="s">
        <v>99</v>
      </c>
      <c r="B68" s="240"/>
      <c r="C68" s="240"/>
      <c r="D68" s="241"/>
      <c r="E68" s="198">
        <f>E80</f>
        <v>0</v>
      </c>
      <c r="F68" s="198">
        <f>F80</f>
        <v>0</v>
      </c>
      <c r="G68" s="198">
        <f>G80</f>
        <v>0</v>
      </c>
      <c r="H68" s="198">
        <f>H80</f>
        <v>0</v>
      </c>
      <c r="I68" s="199">
        <f>I80</f>
        <v>0</v>
      </c>
      <c r="J68" s="176">
        <f>SUM(E68:I68)</f>
        <v>0</v>
      </c>
      <c r="K68" s="223"/>
      <c r="L68" s="225"/>
      <c r="M68" s="93"/>
      <c r="N68" s="240" t="s">
        <v>99</v>
      </c>
      <c r="O68" s="240"/>
      <c r="P68" s="241"/>
      <c r="Q68" s="198">
        <f>Q80</f>
        <v>0</v>
      </c>
      <c r="R68" s="198">
        <f>R80</f>
        <v>0</v>
      </c>
      <c r="S68" s="198">
        <f>S80</f>
        <v>0</v>
      </c>
      <c r="T68" s="198">
        <f>T80</f>
        <v>0</v>
      </c>
      <c r="U68" s="198">
        <f>U80</f>
        <v>0</v>
      </c>
      <c r="V68" s="235">
        <f>SUM(Q68:U68)</f>
        <v>0</v>
      </c>
    </row>
    <row r="69" spans="1:23" ht="13.5" customHeight="1" thickBot="1" x14ac:dyDescent="0.25">
      <c r="A69" s="156" t="s">
        <v>105</v>
      </c>
      <c r="B69" s="157"/>
      <c r="C69" s="157"/>
      <c r="D69" s="157"/>
      <c r="E69" s="217">
        <f>+E68+E67</f>
        <v>0</v>
      </c>
      <c r="F69" s="217">
        <f>+F68+F67</f>
        <v>0</v>
      </c>
      <c r="G69" s="217">
        <f>+G68+G67</f>
        <v>0</v>
      </c>
      <c r="H69" s="217">
        <f>+H68+H67</f>
        <v>0</v>
      </c>
      <c r="I69" s="154">
        <f>+I68+I67</f>
        <v>0</v>
      </c>
      <c r="J69" s="177">
        <f>SUM(E69:I69)</f>
        <v>0</v>
      </c>
      <c r="K69" s="223"/>
      <c r="L69" s="225"/>
      <c r="M69" s="93"/>
      <c r="N69" s="156" t="s">
        <v>105</v>
      </c>
      <c r="O69" s="157"/>
      <c r="P69" s="157"/>
      <c r="Q69" s="217">
        <f>+Q68+Q67</f>
        <v>0</v>
      </c>
      <c r="R69" s="217">
        <f>+R68+R67</f>
        <v>0</v>
      </c>
      <c r="S69" s="217">
        <f>+S68+S67</f>
        <v>0</v>
      </c>
      <c r="T69" s="217">
        <f>+T68+T67</f>
        <v>0</v>
      </c>
      <c r="U69" s="217">
        <f>+U68+U67</f>
        <v>0</v>
      </c>
      <c r="V69" s="155">
        <f>SUM(Q69:U69)</f>
        <v>0</v>
      </c>
    </row>
    <row r="70" spans="1:23" ht="13.5" customHeight="1" x14ac:dyDescent="0.2">
      <c r="D70" s="86"/>
      <c r="E70" s="84"/>
      <c r="F70" s="84"/>
      <c r="G70" s="84"/>
      <c r="H70" s="84"/>
      <c r="I70" s="84"/>
      <c r="J70" s="82"/>
      <c r="K70" s="223"/>
      <c r="L70" s="225"/>
      <c r="M70" s="93"/>
      <c r="N70" s="80"/>
      <c r="O70" s="80"/>
      <c r="P70" s="86"/>
      <c r="Q70" s="84"/>
      <c r="R70" s="84"/>
      <c r="S70" s="84"/>
      <c r="T70" s="84"/>
      <c r="U70" s="84"/>
      <c r="V70" s="82"/>
    </row>
    <row r="71" spans="1:23" ht="13.5" customHeight="1" x14ac:dyDescent="0.2">
      <c r="A71" s="103" t="s">
        <v>111</v>
      </c>
      <c r="B71" s="98"/>
      <c r="C71" s="98"/>
      <c r="D71" s="106"/>
      <c r="E71" s="107"/>
      <c r="F71" s="87"/>
      <c r="G71" s="88"/>
      <c r="H71" s="88"/>
      <c r="I71" s="88"/>
      <c r="J71" s="109"/>
      <c r="K71" s="223"/>
      <c r="L71" s="225"/>
      <c r="M71" s="93"/>
      <c r="N71" s="103" t="s">
        <v>111</v>
      </c>
      <c r="O71" s="98"/>
      <c r="P71" s="106"/>
      <c r="Q71" s="107"/>
      <c r="R71" s="87"/>
      <c r="S71" s="88"/>
      <c r="T71" s="88"/>
      <c r="U71" s="88"/>
      <c r="V71" s="109"/>
    </row>
    <row r="72" spans="1:23" ht="12.75" x14ac:dyDescent="0.2">
      <c r="A72" s="89" t="s">
        <v>28</v>
      </c>
      <c r="B72" s="98"/>
      <c r="C72" s="110"/>
      <c r="D72" s="106"/>
      <c r="E72" s="91">
        <f>+E67</f>
        <v>0</v>
      </c>
      <c r="F72" s="108">
        <f>+F67</f>
        <v>0</v>
      </c>
      <c r="G72" s="108">
        <f>+G67</f>
        <v>0</v>
      </c>
      <c r="H72" s="108">
        <f>+H67</f>
        <v>0</v>
      </c>
      <c r="I72" s="108">
        <f>+I67</f>
        <v>0</v>
      </c>
      <c r="J72" s="105">
        <f>SUM(E72:I72)</f>
        <v>0</v>
      </c>
      <c r="K72" s="223"/>
      <c r="L72" s="225"/>
      <c r="M72" s="93"/>
      <c r="N72" s="89" t="s">
        <v>28</v>
      </c>
      <c r="O72" s="110"/>
      <c r="P72" s="106"/>
      <c r="Q72" s="91">
        <f>+Q67</f>
        <v>0</v>
      </c>
      <c r="R72" s="108">
        <f>+R67</f>
        <v>0</v>
      </c>
      <c r="S72" s="108">
        <f>+S67</f>
        <v>0</v>
      </c>
      <c r="T72" s="108">
        <f>+T67</f>
        <v>0</v>
      </c>
      <c r="U72" s="108">
        <f>+U67</f>
        <v>0</v>
      </c>
      <c r="V72" s="105"/>
      <c r="W72" s="73"/>
    </row>
    <row r="73" spans="1:23" ht="13.5" customHeight="1" x14ac:dyDescent="0.2">
      <c r="A73" s="103" t="s">
        <v>32</v>
      </c>
      <c r="B73" s="215" t="s">
        <v>73</v>
      </c>
      <c r="C73" s="90"/>
      <c r="D73" s="106"/>
      <c r="E73" s="108">
        <f>-E61</f>
        <v>0</v>
      </c>
      <c r="F73" s="108">
        <f>-F61</f>
        <v>0</v>
      </c>
      <c r="G73" s="108">
        <f>-G61</f>
        <v>0</v>
      </c>
      <c r="H73" s="108">
        <f>-H61</f>
        <v>0</v>
      </c>
      <c r="I73" s="108">
        <f>-I61</f>
        <v>0</v>
      </c>
      <c r="J73" s="105">
        <f t="shared" ref="J73:J79" si="53">SUM(E73:I73)</f>
        <v>0</v>
      </c>
      <c r="K73" s="223"/>
      <c r="L73" s="225"/>
      <c r="M73" s="93"/>
      <c r="N73" s="103" t="s">
        <v>32</v>
      </c>
      <c r="O73" s="215" t="s">
        <v>73</v>
      </c>
      <c r="P73" s="106"/>
      <c r="Q73" s="108">
        <f>-Q61</f>
        <v>0</v>
      </c>
      <c r="R73" s="108">
        <f>-R61</f>
        <v>0</v>
      </c>
      <c r="S73" s="108">
        <f>-S61</f>
        <v>0</v>
      </c>
      <c r="T73" s="108">
        <f>-T61</f>
        <v>0</v>
      </c>
      <c r="U73" s="108">
        <f>-U61</f>
        <v>0</v>
      </c>
      <c r="V73" s="92"/>
    </row>
    <row r="74" spans="1:23" ht="13.5" customHeight="1" x14ac:dyDescent="0.2">
      <c r="A74" s="103"/>
      <c r="B74" s="212" t="s">
        <v>42</v>
      </c>
      <c r="C74" s="213"/>
      <c r="D74" s="214"/>
      <c r="E74" s="108">
        <f>-E51</f>
        <v>0</v>
      </c>
      <c r="F74" s="108">
        <f>-F51</f>
        <v>0</v>
      </c>
      <c r="G74" s="108">
        <f>-G51</f>
        <v>0</v>
      </c>
      <c r="H74" s="108">
        <f>-H51</f>
        <v>0</v>
      </c>
      <c r="I74" s="108">
        <f>-I51</f>
        <v>0</v>
      </c>
      <c r="J74" s="105">
        <f t="shared" si="53"/>
        <v>0</v>
      </c>
      <c r="K74" s="223"/>
      <c r="L74" s="225"/>
      <c r="M74" s="93"/>
      <c r="N74" s="103"/>
      <c r="O74" s="212" t="s">
        <v>42</v>
      </c>
      <c r="P74" s="106"/>
      <c r="Q74" s="108">
        <f>-Q51</f>
        <v>0</v>
      </c>
      <c r="R74" s="108">
        <f>-R51</f>
        <v>0</v>
      </c>
      <c r="S74" s="108">
        <f>-S51</f>
        <v>0</v>
      </c>
      <c r="T74" s="108">
        <f>-T51</f>
        <v>0</v>
      </c>
      <c r="U74" s="108">
        <f>-U51</f>
        <v>0</v>
      </c>
      <c r="V74" s="105"/>
    </row>
    <row r="75" spans="1:23" ht="13.5" customHeight="1" x14ac:dyDescent="0.2">
      <c r="A75" s="103"/>
      <c r="B75" s="212" t="s">
        <v>33</v>
      </c>
      <c r="C75" s="213"/>
      <c r="D75" s="214"/>
      <c r="E75" s="108">
        <f>-E39</f>
        <v>0</v>
      </c>
      <c r="F75" s="108">
        <f>-F39</f>
        <v>0</v>
      </c>
      <c r="G75" s="108">
        <f>-G39</f>
        <v>0</v>
      </c>
      <c r="H75" s="108">
        <f>-H39</f>
        <v>0</v>
      </c>
      <c r="I75" s="108">
        <f>-I39</f>
        <v>0</v>
      </c>
      <c r="J75" s="105">
        <f t="shared" si="53"/>
        <v>0</v>
      </c>
      <c r="K75" s="223"/>
      <c r="L75" s="225"/>
      <c r="M75" s="93"/>
      <c r="N75" s="103"/>
      <c r="O75" s="212" t="s">
        <v>33</v>
      </c>
      <c r="P75" s="106"/>
      <c r="Q75" s="108">
        <f>-Q39</f>
        <v>0</v>
      </c>
      <c r="R75" s="108">
        <f>-R39</f>
        <v>0</v>
      </c>
      <c r="S75" s="108">
        <f>-S39</f>
        <v>0</v>
      </c>
      <c r="T75" s="108">
        <f>-T39</f>
        <v>0</v>
      </c>
      <c r="U75" s="108">
        <f>-U39</f>
        <v>0</v>
      </c>
      <c r="V75" s="105"/>
    </row>
    <row r="76" spans="1:23" ht="13.5" customHeight="1" x14ac:dyDescent="0.2">
      <c r="A76" s="103"/>
      <c r="B76" s="212" t="s">
        <v>39</v>
      </c>
      <c r="C76" s="213"/>
      <c r="D76" s="214"/>
      <c r="E76" s="108">
        <f>-E58-E59-E60</f>
        <v>0</v>
      </c>
      <c r="F76" s="108">
        <f>-F58-F59-F60</f>
        <v>0</v>
      </c>
      <c r="G76" s="108">
        <f>-G58-G59-G60</f>
        <v>0</v>
      </c>
      <c r="H76" s="108">
        <f>-H58-H59-H60</f>
        <v>0</v>
      </c>
      <c r="I76" s="108">
        <f>-I58-I59-I60</f>
        <v>0</v>
      </c>
      <c r="J76" s="105">
        <f t="shared" si="53"/>
        <v>0</v>
      </c>
      <c r="K76" s="223"/>
      <c r="L76" s="225"/>
      <c r="M76" s="93"/>
      <c r="N76" s="103"/>
      <c r="O76" s="212" t="s">
        <v>39</v>
      </c>
      <c r="P76" s="106"/>
      <c r="Q76" s="108">
        <f>-Q58-Q59-Q60</f>
        <v>0</v>
      </c>
      <c r="R76" s="108">
        <f>-R58-R59-R60</f>
        <v>0</v>
      </c>
      <c r="S76" s="108">
        <f>-S58-S59-S60</f>
        <v>0</v>
      </c>
      <c r="T76" s="108">
        <f>-T58-T59-T60</f>
        <v>0</v>
      </c>
      <c r="U76" s="108">
        <f>-U58-U59-U60</f>
        <v>0</v>
      </c>
      <c r="V76" s="105"/>
    </row>
    <row r="77" spans="1:23" ht="13.5" customHeight="1" x14ac:dyDescent="0.2">
      <c r="A77" s="103" t="s">
        <v>40</v>
      </c>
      <c r="B77" s="212" t="s">
        <v>101</v>
      </c>
      <c r="C77" s="213"/>
      <c r="D77" s="214"/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05">
        <f t="shared" si="53"/>
        <v>0</v>
      </c>
      <c r="K77" s="223"/>
      <c r="L77" s="225"/>
      <c r="M77" s="93"/>
      <c r="N77" s="103" t="s">
        <v>40</v>
      </c>
      <c r="O77" s="212" t="s">
        <v>101</v>
      </c>
      <c r="P77" s="106"/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05"/>
    </row>
    <row r="78" spans="1:23" ht="12.75" x14ac:dyDescent="0.2">
      <c r="A78" s="103"/>
      <c r="B78" s="104"/>
      <c r="C78" s="110"/>
      <c r="D78" s="106"/>
      <c r="E78" s="111"/>
      <c r="F78" s="111"/>
      <c r="G78" s="111"/>
      <c r="H78" s="111"/>
      <c r="I78" s="111"/>
      <c r="J78" s="105"/>
      <c r="K78" s="223"/>
      <c r="L78" s="225"/>
      <c r="N78" s="103"/>
      <c r="O78" s="110"/>
      <c r="P78" s="106"/>
      <c r="Q78" s="111"/>
      <c r="R78" s="111"/>
      <c r="S78" s="111"/>
      <c r="T78" s="111"/>
      <c r="U78" s="111"/>
      <c r="V78" s="105"/>
    </row>
    <row r="79" spans="1:23" ht="12.75" x14ac:dyDescent="0.2">
      <c r="A79" s="99" t="s">
        <v>153</v>
      </c>
      <c r="B79" s="100"/>
      <c r="C79" s="97"/>
      <c r="D79" s="115"/>
      <c r="E79" s="101">
        <f>SUM(E72:E78)</f>
        <v>0</v>
      </c>
      <c r="F79" s="101">
        <f>SUM(F72:F78)</f>
        <v>0</v>
      </c>
      <c r="G79" s="101">
        <f>SUM(G72:G78)</f>
        <v>0</v>
      </c>
      <c r="H79" s="101">
        <f>SUM(H72:H78)</f>
        <v>0</v>
      </c>
      <c r="I79" s="101">
        <f>SUM(I72:I78)</f>
        <v>0</v>
      </c>
      <c r="J79" s="105">
        <f t="shared" si="53"/>
        <v>0</v>
      </c>
      <c r="K79" s="223"/>
      <c r="L79" s="225"/>
      <c r="N79" s="99" t="s">
        <v>153</v>
      </c>
      <c r="O79" s="97"/>
      <c r="P79" s="115"/>
      <c r="Q79" s="101">
        <f>SUM(Q72:Q78)</f>
        <v>0</v>
      </c>
      <c r="R79" s="101">
        <f>SUM(R72:R78)</f>
        <v>0</v>
      </c>
      <c r="S79" s="101">
        <f>SUM(S72:S78)</f>
        <v>0</v>
      </c>
      <c r="T79" s="101">
        <f>SUM(T72:T78)</f>
        <v>0</v>
      </c>
      <c r="U79" s="101">
        <f>SUM(U72:U78)</f>
        <v>0</v>
      </c>
      <c r="V79" s="102"/>
      <c r="W79" s="73"/>
    </row>
    <row r="80" spans="1:23" ht="13.5" customHeight="1" x14ac:dyDescent="0.2">
      <c r="A80" s="200" t="s">
        <v>145</v>
      </c>
      <c r="B80" s="201"/>
      <c r="C80" s="104" t="s">
        <v>110</v>
      </c>
      <c r="D80" s="164">
        <v>0.53500000000000003</v>
      </c>
      <c r="E80" s="101">
        <f>ROUND(E79*$D$80,0)</f>
        <v>0</v>
      </c>
      <c r="F80" s="101">
        <f>ROUND(F79*$D$80,0)</f>
        <v>0</v>
      </c>
      <c r="G80" s="101">
        <f>ROUND(G79*$D$80,0)</f>
        <v>0</v>
      </c>
      <c r="H80" s="101">
        <f>ROUND(H79*$D$80,0)</f>
        <v>0</v>
      </c>
      <c r="I80" s="101">
        <f>ROUND(I79*$D$80,0)</f>
        <v>0</v>
      </c>
      <c r="J80" s="102">
        <f>SUM(E80,F80,G80,H80,I80)</f>
        <v>0</v>
      </c>
      <c r="K80" s="223"/>
      <c r="L80" s="225"/>
      <c r="N80" s="99" t="s">
        <v>136</v>
      </c>
      <c r="O80" s="104"/>
      <c r="P80" s="178">
        <f>D80</f>
        <v>0.53500000000000003</v>
      </c>
      <c r="Q80" s="101">
        <f>ROUND(Q79*$D$80,0)</f>
        <v>0</v>
      </c>
      <c r="R80" s="101">
        <f>ROUND(R79*$D$80,0)</f>
        <v>0</v>
      </c>
      <c r="S80" s="101">
        <f>ROUND(S79*$D$80,0)</f>
        <v>0</v>
      </c>
      <c r="T80" s="101">
        <f>ROUND(T79*$D$80,0)</f>
        <v>0</v>
      </c>
      <c r="U80" s="101">
        <f>ROUND(U79*$D$80,0)</f>
        <v>0</v>
      </c>
      <c r="V80" s="102">
        <f>SUM(Q80,R80,S80,T80,U80)</f>
        <v>0</v>
      </c>
    </row>
    <row r="81" spans="1:23" ht="13.5" customHeight="1" x14ac:dyDescent="0.2">
      <c r="A81" s="103" t="s">
        <v>138</v>
      </c>
      <c r="B81" s="104"/>
      <c r="C81" s="104" t="s">
        <v>110</v>
      </c>
      <c r="D81" s="164">
        <v>0.53500000000000003</v>
      </c>
      <c r="E81" s="163">
        <f>ROUND(E72*$D$81,0)</f>
        <v>0</v>
      </c>
      <c r="F81" s="163">
        <f>ROUND(F72*$D$81,0)</f>
        <v>0</v>
      </c>
      <c r="G81" s="163">
        <f>ROUND(G72*$D$81,0)</f>
        <v>0</v>
      </c>
      <c r="H81" s="163">
        <f>ROUND(H72*$D$81,0)</f>
        <v>0</v>
      </c>
      <c r="I81" s="163">
        <f>ROUND(I72*$D$81,0)</f>
        <v>0</v>
      </c>
      <c r="J81" s="105">
        <f>SUM(E81,F81,G81,H81,I81)</f>
        <v>0</v>
      </c>
      <c r="K81" s="223"/>
      <c r="L81" s="223"/>
      <c r="N81" s="80"/>
      <c r="O81" s="80"/>
      <c r="P81" s="80"/>
      <c r="Q81" s="80"/>
      <c r="R81" s="80"/>
      <c r="S81" s="80"/>
      <c r="T81" s="80"/>
      <c r="U81" s="80"/>
      <c r="V81" s="80"/>
    </row>
    <row r="82" spans="1:23" ht="13.5" customHeight="1" x14ac:dyDescent="0.2">
      <c r="A82" s="80" t="s">
        <v>139</v>
      </c>
      <c r="K82" s="223"/>
      <c r="L82" s="223"/>
    </row>
    <row r="83" spans="1:23" ht="13.5" customHeight="1" x14ac:dyDescent="0.2">
      <c r="A83" s="181" t="s">
        <v>112</v>
      </c>
      <c r="B83" s="130"/>
      <c r="C83" s="130"/>
      <c r="D83" s="130"/>
      <c r="E83" s="131"/>
      <c r="F83" s="131"/>
      <c r="G83" s="131"/>
      <c r="H83" s="131"/>
      <c r="I83" s="131"/>
      <c r="J83" s="182"/>
      <c r="K83" s="223"/>
      <c r="L83" s="223"/>
    </row>
    <row r="84" spans="1:23" ht="13.5" customHeight="1" x14ac:dyDescent="0.2">
      <c r="A84" s="254" t="s">
        <v>66</v>
      </c>
      <c r="B84" s="255"/>
      <c r="C84" s="255"/>
      <c r="D84" s="255"/>
      <c r="E84" s="133">
        <f t="shared" ref="E84:I85" si="54">Q67</f>
        <v>0</v>
      </c>
      <c r="F84" s="133">
        <f t="shared" si="54"/>
        <v>0</v>
      </c>
      <c r="G84" s="133">
        <f t="shared" si="54"/>
        <v>0</v>
      </c>
      <c r="H84" s="133">
        <f t="shared" si="54"/>
        <v>0</v>
      </c>
      <c r="I84" s="133">
        <f t="shared" si="54"/>
        <v>0</v>
      </c>
      <c r="J84" s="183">
        <f>SUM(E84,F84,G84,H84,I84)</f>
        <v>0</v>
      </c>
      <c r="K84" s="223"/>
      <c r="L84" s="223"/>
    </row>
    <row r="85" spans="1:23" ht="13.5" customHeight="1" x14ac:dyDescent="0.2">
      <c r="A85" s="256" t="s">
        <v>157</v>
      </c>
      <c r="B85" s="257"/>
      <c r="C85" s="257"/>
      <c r="D85" s="257"/>
      <c r="E85" s="133">
        <f t="shared" si="54"/>
        <v>0</v>
      </c>
      <c r="F85" s="133">
        <f t="shared" si="54"/>
        <v>0</v>
      </c>
      <c r="G85" s="133">
        <f t="shared" si="54"/>
        <v>0</v>
      </c>
      <c r="H85" s="133">
        <f t="shared" si="54"/>
        <v>0</v>
      </c>
      <c r="I85" s="133">
        <f t="shared" si="54"/>
        <v>0</v>
      </c>
      <c r="J85" s="183">
        <f>SUM(E85,F85,G85,H85,I85)</f>
        <v>0</v>
      </c>
      <c r="K85" s="223"/>
      <c r="L85" s="223"/>
      <c r="W85" s="73"/>
    </row>
    <row r="86" spans="1:23" ht="15" customHeight="1" x14ac:dyDescent="0.2">
      <c r="A86" s="256" t="s">
        <v>67</v>
      </c>
      <c r="B86" s="257"/>
      <c r="C86" s="257"/>
      <c r="D86" s="257"/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83">
        <f>SUM(E86,F86,G86,H86,I86)</f>
        <v>0</v>
      </c>
      <c r="K86" s="223"/>
      <c r="L86" s="223"/>
    </row>
    <row r="87" spans="1:23" ht="15" customHeight="1" x14ac:dyDescent="0.2">
      <c r="A87" s="184" t="s">
        <v>118</v>
      </c>
      <c r="B87" s="175"/>
      <c r="C87" s="175"/>
      <c r="D87" s="175"/>
      <c r="E87" s="132">
        <f>E80-E81</f>
        <v>0</v>
      </c>
      <c r="F87" s="132">
        <f>F80-F81</f>
        <v>0</v>
      </c>
      <c r="G87" s="132">
        <f>G80-G81</f>
        <v>0</v>
      </c>
      <c r="H87" s="132">
        <f>H80-H81</f>
        <v>0</v>
      </c>
      <c r="I87" s="132">
        <f>I80-I81</f>
        <v>0</v>
      </c>
      <c r="J87" s="183">
        <f>SUM(E87,F87,G87,H87,I87)</f>
        <v>0</v>
      </c>
      <c r="K87" s="223"/>
      <c r="L87" s="223"/>
    </row>
    <row r="88" spans="1:23" ht="13.5" customHeight="1" x14ac:dyDescent="0.2">
      <c r="A88" s="252" t="s">
        <v>68</v>
      </c>
      <c r="B88" s="253"/>
      <c r="C88" s="253"/>
      <c r="D88" s="253"/>
      <c r="E88" s="132">
        <f>SUM(E84:E87)</f>
        <v>0</v>
      </c>
      <c r="F88" s="132">
        <f>SUM(F84:F87)</f>
        <v>0</v>
      </c>
      <c r="G88" s="132">
        <f>SUM(G84:G87)</f>
        <v>0</v>
      </c>
      <c r="H88" s="132">
        <f>SUM(H84:H87)</f>
        <v>0</v>
      </c>
      <c r="I88" s="132">
        <f>SUM(I84:I87)</f>
        <v>0</v>
      </c>
      <c r="J88" s="183">
        <f>SUM(E88,F88,G88,H88,I88)</f>
        <v>0</v>
      </c>
      <c r="K88" s="223"/>
      <c r="L88" s="223"/>
    </row>
    <row r="89" spans="1:23" ht="12.75" x14ac:dyDescent="0.2"/>
    <row r="99" spans="1:23" s="73" customFormat="1" ht="13.5" customHeight="1" x14ac:dyDescent="0.2">
      <c r="A99" s="80"/>
      <c r="B99" s="80"/>
      <c r="C99" s="80"/>
      <c r="D99" s="80"/>
      <c r="E99" s="93"/>
      <c r="F99" s="93"/>
      <c r="G99" s="93"/>
      <c r="H99" s="93"/>
      <c r="I99" s="93"/>
      <c r="J99" s="74"/>
      <c r="K99" s="80"/>
      <c r="L99" s="80"/>
      <c r="M99" s="80"/>
      <c r="N99" s="81"/>
      <c r="O99" s="81"/>
      <c r="P99" s="94"/>
      <c r="Q99" s="94"/>
      <c r="R99" s="94"/>
      <c r="S99" s="94"/>
      <c r="T99" s="94"/>
      <c r="U99" s="95"/>
      <c r="V99" s="77"/>
      <c r="W99" s="80"/>
    </row>
    <row r="110" spans="1:23" s="73" customFormat="1" ht="13.5" customHeight="1" x14ac:dyDescent="0.2">
      <c r="A110" s="80"/>
      <c r="B110" s="80"/>
      <c r="C110" s="80"/>
      <c r="D110" s="80"/>
      <c r="E110" s="93"/>
      <c r="F110" s="93"/>
      <c r="G110" s="93"/>
      <c r="H110" s="93"/>
      <c r="I110" s="93"/>
      <c r="J110" s="74"/>
      <c r="K110" s="80"/>
      <c r="L110" s="80"/>
      <c r="M110" s="80"/>
      <c r="N110" s="81"/>
      <c r="O110" s="81"/>
      <c r="P110" s="94"/>
      <c r="Q110" s="94"/>
      <c r="R110" s="94"/>
      <c r="S110" s="94"/>
      <c r="T110" s="94"/>
      <c r="U110" s="95"/>
      <c r="V110" s="77"/>
      <c r="W110" s="80"/>
    </row>
    <row r="111" spans="1:23" ht="13.5" customHeight="1" x14ac:dyDescent="0.2">
      <c r="W111" s="73"/>
    </row>
    <row r="117" spans="1:23" s="73" customFormat="1" ht="13.5" customHeight="1" x14ac:dyDescent="0.2">
      <c r="A117" s="80"/>
      <c r="B117" s="80"/>
      <c r="C117" s="80"/>
      <c r="D117" s="80"/>
      <c r="E117" s="93"/>
      <c r="F117" s="93"/>
      <c r="G117" s="93"/>
      <c r="H117" s="93"/>
      <c r="I117" s="93"/>
      <c r="J117" s="74"/>
      <c r="K117" s="80"/>
      <c r="L117" s="80"/>
      <c r="M117" s="80"/>
      <c r="N117" s="81"/>
      <c r="O117" s="81"/>
      <c r="P117" s="94"/>
      <c r="Q117" s="94"/>
      <c r="R117" s="94"/>
      <c r="S117" s="94"/>
      <c r="T117" s="94"/>
      <c r="U117" s="95"/>
      <c r="V117" s="77"/>
      <c r="W117" s="80"/>
    </row>
    <row r="120" spans="1:23" ht="13.5" customHeight="1" x14ac:dyDescent="0.2">
      <c r="J120" s="94"/>
      <c r="K120" s="93"/>
    </row>
    <row r="121" spans="1:23" ht="13.5" customHeight="1" x14ac:dyDescent="0.2">
      <c r="J121" s="94"/>
      <c r="K121" s="93"/>
    </row>
    <row r="122" spans="1:23" ht="13.5" customHeight="1" x14ac:dyDescent="0.2">
      <c r="J122" s="94"/>
      <c r="K122" s="93"/>
    </row>
    <row r="123" spans="1:23" s="73" customFormat="1" ht="13.5" customHeight="1" x14ac:dyDescent="0.2">
      <c r="A123" s="80"/>
      <c r="B123" s="80"/>
      <c r="C123" s="80"/>
      <c r="D123" s="80"/>
      <c r="E123" s="93"/>
      <c r="F123" s="93"/>
      <c r="G123" s="93"/>
      <c r="H123" s="93"/>
      <c r="I123" s="93"/>
      <c r="J123" s="94"/>
      <c r="K123" s="93"/>
      <c r="L123" s="80"/>
      <c r="M123" s="80"/>
      <c r="N123" s="81"/>
      <c r="O123" s="81"/>
      <c r="P123" s="94"/>
      <c r="Q123" s="94"/>
      <c r="R123" s="94"/>
      <c r="S123" s="94"/>
      <c r="T123" s="94"/>
      <c r="U123" s="95"/>
      <c r="V123" s="77"/>
      <c r="W123" s="80"/>
    </row>
    <row r="124" spans="1:23" ht="13.5" customHeight="1" x14ac:dyDescent="0.2">
      <c r="J124" s="94"/>
      <c r="K124" s="93"/>
    </row>
    <row r="125" spans="1:23" ht="13.5" customHeight="1" x14ac:dyDescent="0.2">
      <c r="J125" s="94"/>
      <c r="K125" s="93"/>
    </row>
    <row r="126" spans="1:23" ht="13.5" customHeight="1" x14ac:dyDescent="0.2">
      <c r="J126" s="94"/>
      <c r="K126" s="93"/>
    </row>
    <row r="127" spans="1:23" ht="13.5" customHeight="1" x14ac:dyDescent="0.2">
      <c r="J127" s="94"/>
      <c r="K127" s="93"/>
    </row>
    <row r="128" spans="1:23" ht="13.5" customHeight="1" x14ac:dyDescent="0.2">
      <c r="J128" s="94"/>
      <c r="K128" s="93"/>
    </row>
    <row r="129" spans="10:11" ht="18" customHeight="1" x14ac:dyDescent="0.2">
      <c r="J129" s="94"/>
      <c r="K129" s="93"/>
    </row>
    <row r="130" spans="10:11" ht="13.5" customHeight="1" x14ac:dyDescent="0.2">
      <c r="J130" s="94"/>
      <c r="K130" s="93"/>
    </row>
    <row r="131" spans="10:11" ht="13.5" customHeight="1" x14ac:dyDescent="0.2">
      <c r="J131" s="94"/>
      <c r="K131" s="93"/>
    </row>
    <row r="132" spans="10:11" ht="13.5" customHeight="1" x14ac:dyDescent="0.2">
      <c r="J132" s="94"/>
      <c r="K132" s="93"/>
    </row>
    <row r="133" spans="10:11" ht="13.5" customHeight="1" x14ac:dyDescent="0.2">
      <c r="J133" s="94"/>
      <c r="K133" s="93"/>
    </row>
    <row r="134" spans="10:11" ht="13.5" customHeight="1" x14ac:dyDescent="0.2">
      <c r="J134" s="94"/>
      <c r="K134" s="93"/>
    </row>
    <row r="135" spans="10:11" ht="13.5" customHeight="1" x14ac:dyDescent="0.2">
      <c r="J135" s="94"/>
      <c r="K135" s="93"/>
    </row>
    <row r="136" spans="10:11" ht="13.5" customHeight="1" x14ac:dyDescent="0.2">
      <c r="J136" s="94"/>
      <c r="K136" s="93"/>
    </row>
    <row r="137" spans="10:11" ht="13.5" customHeight="1" x14ac:dyDescent="0.2">
      <c r="J137" s="94"/>
      <c r="K137" s="93"/>
    </row>
    <row r="138" spans="10:11" ht="13.5" customHeight="1" x14ac:dyDescent="0.2">
      <c r="J138" s="94"/>
      <c r="K138" s="93"/>
    </row>
    <row r="139" spans="10:11" ht="13.5" customHeight="1" x14ac:dyDescent="0.2">
      <c r="J139" s="94"/>
      <c r="K139" s="93"/>
    </row>
    <row r="140" spans="10:11" ht="13.5" customHeight="1" x14ac:dyDescent="0.2">
      <c r="J140" s="94"/>
      <c r="K140" s="93"/>
    </row>
    <row r="141" spans="10:11" ht="13.5" customHeight="1" x14ac:dyDescent="0.2">
      <c r="J141" s="94"/>
      <c r="K141" s="93"/>
    </row>
    <row r="142" spans="10:11" ht="13.5" customHeight="1" x14ac:dyDescent="0.2">
      <c r="J142" s="94"/>
      <c r="K142" s="93"/>
    </row>
    <row r="143" spans="10:11" ht="13.5" customHeight="1" x14ac:dyDescent="0.2">
      <c r="J143" s="94"/>
      <c r="K143" s="93"/>
    </row>
    <row r="144" spans="10:11" ht="13.5" customHeight="1" x14ac:dyDescent="0.2">
      <c r="J144" s="94"/>
      <c r="K144" s="93"/>
    </row>
    <row r="145" spans="1:23" ht="13.5" customHeight="1" x14ac:dyDescent="0.2">
      <c r="J145" s="94"/>
      <c r="K145" s="93"/>
    </row>
    <row r="146" spans="1:23" ht="13.5" customHeight="1" x14ac:dyDescent="0.2">
      <c r="J146" s="94"/>
      <c r="K146" s="93"/>
    </row>
    <row r="147" spans="1:23" ht="13.5" customHeight="1" x14ac:dyDescent="0.2">
      <c r="J147" s="94"/>
      <c r="K147" s="93"/>
    </row>
    <row r="148" spans="1:23" ht="13.5" customHeight="1" x14ac:dyDescent="0.2">
      <c r="J148" s="81"/>
      <c r="K148" s="93"/>
    </row>
    <row r="149" spans="1:23" s="73" customFormat="1" ht="13.5" customHeight="1" x14ac:dyDescent="0.2">
      <c r="A149" s="80"/>
      <c r="B149" s="80"/>
      <c r="C149" s="80"/>
      <c r="D149" s="80"/>
      <c r="E149" s="93"/>
      <c r="F149" s="93"/>
      <c r="G149" s="93"/>
      <c r="H149" s="93"/>
      <c r="I149" s="93"/>
      <c r="J149" s="81"/>
      <c r="K149" s="93"/>
      <c r="L149" s="80"/>
      <c r="M149" s="80"/>
      <c r="N149" s="81"/>
      <c r="O149" s="81"/>
      <c r="P149" s="94"/>
      <c r="Q149" s="94"/>
      <c r="R149" s="94"/>
      <c r="S149" s="94"/>
      <c r="T149" s="94"/>
      <c r="U149" s="95"/>
      <c r="V149" s="77"/>
      <c r="W149" s="80"/>
    </row>
    <row r="150" spans="1:23" ht="13.5" customHeight="1" x14ac:dyDescent="0.2">
      <c r="J150" s="81"/>
      <c r="K150" s="93"/>
    </row>
    <row r="151" spans="1:23" ht="13.5" customHeight="1" x14ac:dyDescent="0.2">
      <c r="J151" s="81"/>
      <c r="K151" s="93"/>
    </row>
    <row r="152" spans="1:23" ht="13.5" customHeight="1" x14ac:dyDescent="0.2">
      <c r="J152" s="81"/>
      <c r="K152" s="93"/>
    </row>
    <row r="153" spans="1:23" ht="13.5" customHeight="1" x14ac:dyDescent="0.2">
      <c r="J153" s="81"/>
      <c r="K153" s="93"/>
    </row>
    <row r="154" spans="1:23" ht="13.5" customHeight="1" x14ac:dyDescent="0.2">
      <c r="J154" s="81"/>
      <c r="K154" s="93"/>
    </row>
    <row r="155" spans="1:23" ht="13.5" customHeight="1" x14ac:dyDescent="0.2">
      <c r="J155" s="81"/>
      <c r="K155" s="93"/>
    </row>
    <row r="156" spans="1:23" ht="13.5" customHeight="1" x14ac:dyDescent="0.2">
      <c r="J156" s="81"/>
      <c r="K156" s="93"/>
    </row>
    <row r="157" spans="1:23" ht="13.5" customHeight="1" x14ac:dyDescent="0.2">
      <c r="J157" s="81"/>
      <c r="K157" s="93"/>
    </row>
    <row r="158" spans="1:23" ht="13.5" customHeight="1" x14ac:dyDescent="0.2">
      <c r="J158" s="81"/>
      <c r="K158" s="93"/>
    </row>
    <row r="159" spans="1:23" ht="13.5" customHeight="1" x14ac:dyDescent="0.2">
      <c r="J159" s="81"/>
      <c r="K159" s="93"/>
    </row>
  </sheetData>
  <mergeCells count="51">
    <mergeCell ref="B60:D60"/>
    <mergeCell ref="C61:D61"/>
    <mergeCell ref="C62:D62"/>
    <mergeCell ref="C63:D63"/>
    <mergeCell ref="A88:D88"/>
    <mergeCell ref="A84:D84"/>
    <mergeCell ref="A85:D85"/>
    <mergeCell ref="A86:D86"/>
    <mergeCell ref="A67:D67"/>
    <mergeCell ref="A68:D68"/>
    <mergeCell ref="O1:R1"/>
    <mergeCell ref="B32:D32"/>
    <mergeCell ref="B18:D18"/>
    <mergeCell ref="N18:P18"/>
    <mergeCell ref="N32:P32"/>
    <mergeCell ref="N33:P33"/>
    <mergeCell ref="B58:D58"/>
    <mergeCell ref="B59:D59"/>
    <mergeCell ref="B33:D33"/>
    <mergeCell ref="B54:D54"/>
    <mergeCell ref="B55:D55"/>
    <mergeCell ref="B56:D56"/>
    <mergeCell ref="B57:D57"/>
    <mergeCell ref="C42:D42"/>
    <mergeCell ref="C43:D43"/>
    <mergeCell ref="C47:D47"/>
    <mergeCell ref="C48:D48"/>
    <mergeCell ref="C49:D49"/>
    <mergeCell ref="C50:D50"/>
    <mergeCell ref="O36:P36"/>
    <mergeCell ref="O37:P37"/>
    <mergeCell ref="O53:P53"/>
    <mergeCell ref="N67:P67"/>
    <mergeCell ref="N68:P68"/>
    <mergeCell ref="O42:P42"/>
    <mergeCell ref="O43:P43"/>
    <mergeCell ref="O54:P54"/>
    <mergeCell ref="O55:P55"/>
    <mergeCell ref="O56:P56"/>
    <mergeCell ref="O62:P62"/>
    <mergeCell ref="O63:P63"/>
    <mergeCell ref="A35:D35"/>
    <mergeCell ref="O38:P38"/>
    <mergeCell ref="N41:P41"/>
    <mergeCell ref="N35:P35"/>
    <mergeCell ref="N46:P46"/>
    <mergeCell ref="A53:D53"/>
    <mergeCell ref="C36:D36"/>
    <mergeCell ref="C37:D37"/>
    <mergeCell ref="C38:D38"/>
    <mergeCell ref="A41:D41"/>
  </mergeCells>
  <phoneticPr fontId="0" type="noConversion"/>
  <dataValidations xWindow="1152" yWindow="211" count="1">
    <dataValidation type="list" allowBlank="1" showInputMessage="1" showErrorMessage="1" promptTitle="Drop Down Box" prompt="Use the selection in the drop down box" sqref="O1:R1" xr:uid="{313062C7-AECF-417D-A5E2-F437266F9A01}">
      <formula1>CostShare</formula1>
    </dataValidation>
  </dataValidations>
  <printOptions horizontalCentered="1" verticalCentered="1"/>
  <pageMargins left="0.25" right="0.25" top="0.25" bottom="0.25" header="0" footer="0"/>
  <pageSetup scale="61" fitToWidth="2" fitToHeight="2" orientation="portrait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1152" yWindow="211" count="4">
        <x14:dataValidation type="list" allowBlank="1" showInputMessage="1" showErrorMessage="1" xr:uid="{A97CC627-D5E1-4469-99B6-464FD95443F3}">
          <x14:formula1>
            <xm:f>Values!$H$2:$H$8</xm:f>
          </x14:formula1>
          <xm:sqref>D80</xm:sqref>
        </x14:dataValidation>
        <x14:dataValidation type="list" allowBlank="1" showInputMessage="1" showErrorMessage="1" xr:uid="{844271CE-EC3B-4F91-8197-A0DAF984EA1B}">
          <x14:formula1>
            <xm:f>Values!$H$2:$H$10</xm:f>
          </x14:formula1>
          <xm:sqref>D81</xm:sqref>
        </x14:dataValidation>
        <x14:dataValidation type="list" allowBlank="1" showInputMessage="1" showErrorMessage="1" xr:uid="{FDF8BA98-46F0-4564-8EB2-2D7462598A6C}">
          <x14:formula1>
            <xm:f>Values!$C$1:$C$5</xm:f>
          </x14:formula1>
          <xm:sqref>P21:P31</xm:sqref>
        </x14:dataValidation>
        <x14:dataValidation type="list" allowBlank="1" showInputMessage="1" showErrorMessage="1" xr:uid="{6CE98717-57A8-4E83-BF36-4E88A216CE33}">
          <x14:formula1>
            <xm:f>Values!$C$2:$C$5</xm:f>
          </x14:formula1>
          <xm:sqref>D21:D31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22"/>
  <sheetViews>
    <sheetView zoomScaleNormal="100" workbookViewId="0">
      <selection activeCell="F3" sqref="A1:IV65536"/>
    </sheetView>
  </sheetViews>
  <sheetFormatPr defaultRowHeight="13.5" customHeight="1" x14ac:dyDescent="0.25"/>
  <cols>
    <col min="1" max="1" width="1.88671875" style="1" customWidth="1"/>
    <col min="2" max="2" width="12.88671875" style="4" customWidth="1"/>
    <col min="3" max="3" width="11" style="4" customWidth="1"/>
    <col min="4" max="4" width="8.77734375" style="4" customWidth="1"/>
    <col min="5" max="5" width="7.44140625" style="4" customWidth="1"/>
    <col min="6" max="6" width="9.88671875" style="5" customWidth="1"/>
    <col min="7" max="9" width="7.88671875" style="5" bestFit="1" customWidth="1"/>
    <col min="10" max="10" width="1.44140625" style="6" customWidth="1"/>
    <col min="11" max="11" width="10.77734375" style="3" bestFit="1" customWidth="1"/>
    <col min="12" max="12" width="1.44140625" customWidth="1"/>
  </cols>
  <sheetData>
    <row r="1" spans="1:13" ht="13.5" customHeight="1" x14ac:dyDescent="0.25">
      <c r="A1" s="1" t="s">
        <v>52</v>
      </c>
      <c r="B1" s="1"/>
      <c r="C1" s="1"/>
      <c r="D1" s="1"/>
      <c r="E1" s="1"/>
      <c r="F1" s="41"/>
      <c r="G1" s="42"/>
      <c r="H1" s="2"/>
      <c r="I1" s="2"/>
      <c r="J1" s="3"/>
    </row>
    <row r="2" spans="1:13" ht="13.5" customHeight="1" x14ac:dyDescent="0.25">
      <c r="B2" s="24" t="s">
        <v>61</v>
      </c>
      <c r="C2" s="1"/>
      <c r="D2" s="1"/>
      <c r="E2" s="1"/>
      <c r="F2" s="43"/>
      <c r="G2" s="44"/>
      <c r="H2" s="2"/>
      <c r="I2" s="2"/>
      <c r="J2" s="3"/>
    </row>
    <row r="3" spans="1:13" ht="13.5" customHeight="1" x14ac:dyDescent="0.25">
      <c r="B3" s="24" t="s">
        <v>60</v>
      </c>
      <c r="C3" s="1"/>
      <c r="D3" s="1"/>
      <c r="E3" s="1"/>
      <c r="F3" s="43"/>
      <c r="G3" s="44"/>
      <c r="H3" s="2"/>
      <c r="I3" s="2"/>
      <c r="J3" s="3"/>
    </row>
    <row r="4" spans="1:13" ht="13.5" customHeight="1" x14ac:dyDescent="0.25">
      <c r="B4" s="24" t="s">
        <v>62</v>
      </c>
      <c r="C4" s="70">
        <f ca="1">TODAY()</f>
        <v>44998</v>
      </c>
      <c r="D4" s="1"/>
      <c r="E4" s="1"/>
      <c r="F4" s="43"/>
      <c r="G4" s="44"/>
      <c r="H4" s="2"/>
      <c r="I4" s="2"/>
      <c r="J4" s="3"/>
    </row>
    <row r="5" spans="1:13" ht="13.5" customHeight="1" thickBot="1" x14ac:dyDescent="0.3">
      <c r="B5" s="1"/>
      <c r="C5" s="1"/>
      <c r="D5" s="1"/>
      <c r="E5" s="1"/>
      <c r="F5" s="43"/>
      <c r="G5" s="44"/>
      <c r="H5" s="2"/>
      <c r="I5" s="2"/>
      <c r="J5" s="3"/>
    </row>
    <row r="6" spans="1:13" ht="13.5" customHeight="1" x14ac:dyDescent="0.25">
      <c r="B6" s="258" t="s">
        <v>58</v>
      </c>
      <c r="C6" s="260">
        <v>1.05</v>
      </c>
      <c r="D6" s="1"/>
      <c r="E6" s="1"/>
      <c r="F6" s="43"/>
      <c r="G6" s="44"/>
      <c r="H6" s="2"/>
      <c r="I6" s="2"/>
      <c r="J6" s="3"/>
    </row>
    <row r="7" spans="1:13" ht="13.5" customHeight="1" thickBot="1" x14ac:dyDescent="0.3">
      <c r="B7" s="259"/>
      <c r="C7" s="261"/>
      <c r="D7" s="1"/>
      <c r="E7" s="1"/>
      <c r="F7" s="45"/>
      <c r="G7" s="46"/>
      <c r="H7" s="2"/>
      <c r="I7" s="2"/>
      <c r="J7" s="3"/>
    </row>
    <row r="8" spans="1:13" ht="13.5" customHeight="1" x14ac:dyDescent="0.25">
      <c r="B8" s="68"/>
      <c r="C8" s="69"/>
      <c r="D8" s="1"/>
      <c r="E8" s="1"/>
      <c r="F8" s="43" t="s">
        <v>53</v>
      </c>
      <c r="G8" s="44" t="s">
        <v>55</v>
      </c>
      <c r="H8" s="2"/>
      <c r="I8" s="2"/>
      <c r="J8" s="3"/>
    </row>
    <row r="9" spans="1:13" ht="13.5" customHeight="1" x14ac:dyDescent="0.25">
      <c r="B9" s="1"/>
      <c r="C9" s="1"/>
      <c r="D9" s="1"/>
      <c r="E9" s="1"/>
      <c r="F9" s="43" t="s">
        <v>19</v>
      </c>
      <c r="G9" s="44" t="s">
        <v>19</v>
      </c>
      <c r="H9" s="2" t="s">
        <v>20</v>
      </c>
      <c r="I9" s="2" t="s">
        <v>21</v>
      </c>
      <c r="J9" s="3"/>
      <c r="K9" s="3" t="s">
        <v>34</v>
      </c>
    </row>
    <row r="10" spans="1:13" ht="13.5" customHeight="1" x14ac:dyDescent="0.25">
      <c r="F10" s="63" t="s">
        <v>50</v>
      </c>
      <c r="G10" s="64" t="s">
        <v>50</v>
      </c>
    </row>
    <row r="11" spans="1:13" ht="13.5" customHeight="1" x14ac:dyDescent="0.25">
      <c r="A11" s="1" t="s">
        <v>0</v>
      </c>
      <c r="F11" s="45"/>
      <c r="G11" s="46"/>
    </row>
    <row r="12" spans="1:13" ht="13.5" customHeight="1" x14ac:dyDescent="0.25">
      <c r="B12" s="1" t="s">
        <v>1</v>
      </c>
      <c r="C12" s="1"/>
      <c r="D12" s="1"/>
      <c r="E12" s="1"/>
      <c r="F12" s="43">
        <f>SUM(F13:F15)</f>
        <v>100</v>
      </c>
      <c r="G12" s="44">
        <f>SUM(G13:G15)</f>
        <v>0</v>
      </c>
      <c r="H12" s="2">
        <f>SUM(H13:H15)</f>
        <v>105</v>
      </c>
      <c r="I12" s="2">
        <f>SUM(I13:I15)</f>
        <v>110.25</v>
      </c>
      <c r="J12" s="3"/>
      <c r="K12" s="3">
        <f>SUM(F12:I12)</f>
        <v>315.25</v>
      </c>
    </row>
    <row r="13" spans="1:13" ht="13.5" customHeight="1" x14ac:dyDescent="0.25">
      <c r="C13" s="7" t="s">
        <v>37</v>
      </c>
      <c r="D13" s="7" t="s">
        <v>36</v>
      </c>
      <c r="E13" s="47" t="s">
        <v>38</v>
      </c>
      <c r="F13" s="8">
        <v>100</v>
      </c>
      <c r="G13" s="8">
        <v>0</v>
      </c>
      <c r="H13" s="48">
        <f>+M13*C6</f>
        <v>105</v>
      </c>
      <c r="I13" s="8">
        <f>+H13*C6</f>
        <v>110.25</v>
      </c>
      <c r="M13" s="65">
        <f>+F13+G13</f>
        <v>100</v>
      </c>
    </row>
    <row r="14" spans="1:13" ht="13.5" customHeight="1" x14ac:dyDescent="0.25">
      <c r="C14" s="7" t="s">
        <v>51</v>
      </c>
      <c r="D14" s="7" t="s">
        <v>36</v>
      </c>
      <c r="E14" s="47" t="s">
        <v>38</v>
      </c>
      <c r="F14" s="8">
        <v>0</v>
      </c>
      <c r="G14" s="8">
        <v>0</v>
      </c>
      <c r="H14" s="48">
        <f>+M14*C6</f>
        <v>0</v>
      </c>
      <c r="I14" s="8">
        <f>+H14*C6</f>
        <v>0</v>
      </c>
      <c r="M14" s="65">
        <f>+F14+G14</f>
        <v>0</v>
      </c>
    </row>
    <row r="15" spans="1:13" ht="13.5" customHeight="1" x14ac:dyDescent="0.25">
      <c r="C15" s="7" t="s">
        <v>37</v>
      </c>
      <c r="D15" s="7" t="s">
        <v>36</v>
      </c>
      <c r="E15" s="47" t="s">
        <v>38</v>
      </c>
      <c r="F15" s="8">
        <v>0</v>
      </c>
      <c r="G15" s="8">
        <v>0</v>
      </c>
      <c r="H15" s="48">
        <f>+M15*C6</f>
        <v>0</v>
      </c>
      <c r="I15" s="8">
        <f>+H15*C6</f>
        <v>0</v>
      </c>
      <c r="M15" s="65">
        <f>+F15+G15</f>
        <v>0</v>
      </c>
    </row>
    <row r="16" spans="1:13" ht="13.5" customHeight="1" x14ac:dyDescent="0.25">
      <c r="F16" s="45"/>
      <c r="G16" s="46"/>
      <c r="M16" s="65"/>
    </row>
    <row r="17" spans="2:13" ht="13.5" customHeight="1" x14ac:dyDescent="0.25">
      <c r="C17" s="9" t="s">
        <v>55</v>
      </c>
      <c r="D17" s="10" t="s">
        <v>55</v>
      </c>
      <c r="F17" s="45"/>
      <c r="G17" s="46"/>
      <c r="M17" s="65"/>
    </row>
    <row r="18" spans="2:13" ht="13.5" customHeight="1" x14ac:dyDescent="0.25">
      <c r="B18" s="4" t="s">
        <v>2</v>
      </c>
      <c r="C18" s="11">
        <v>0.28399999999999997</v>
      </c>
      <c r="D18" s="12">
        <v>0.28399999999999997</v>
      </c>
      <c r="F18" s="45">
        <f>+F12*C18</f>
        <v>28.4</v>
      </c>
      <c r="G18" s="46">
        <f>+G12*D18</f>
        <v>0</v>
      </c>
      <c r="H18" s="5">
        <f>+H12*D18</f>
        <v>29.819999999999997</v>
      </c>
      <c r="I18" s="5">
        <f>+I12*D18</f>
        <v>31.310999999999996</v>
      </c>
      <c r="K18" s="3">
        <f>SUM(F18:I18)</f>
        <v>89.530999999999992</v>
      </c>
      <c r="M18" s="65">
        <f>+F18+G18</f>
        <v>28.4</v>
      </c>
    </row>
    <row r="19" spans="2:13" ht="13.5" customHeight="1" x14ac:dyDescent="0.25">
      <c r="F19" s="45"/>
      <c r="G19" s="46"/>
      <c r="M19" s="65"/>
    </row>
    <row r="20" spans="2:13" ht="13.5" customHeight="1" x14ac:dyDescent="0.25">
      <c r="B20" s="1" t="s">
        <v>57</v>
      </c>
      <c r="C20" s="1"/>
      <c r="D20" s="1"/>
      <c r="E20" s="1"/>
      <c r="F20" s="43">
        <f>SUM(F21:F23)</f>
        <v>0</v>
      </c>
      <c r="G20" s="44">
        <f>SUM(G21:G23)</f>
        <v>0</v>
      </c>
      <c r="H20" s="2">
        <f>SUM(H21:H23)</f>
        <v>0</v>
      </c>
      <c r="I20" s="2">
        <f>SUM(I21:I23)</f>
        <v>0</v>
      </c>
      <c r="J20" s="3"/>
      <c r="K20" s="3">
        <f>SUM(F20:I20)</f>
        <v>0</v>
      </c>
      <c r="M20" s="65">
        <f t="shared" ref="M20:M26" si="0">+F20+G20</f>
        <v>0</v>
      </c>
    </row>
    <row r="21" spans="2:13" ht="13.5" customHeight="1" x14ac:dyDescent="0.25">
      <c r="C21" s="7" t="s">
        <v>37</v>
      </c>
      <c r="D21" s="7" t="s">
        <v>36</v>
      </c>
      <c r="E21" s="47" t="s">
        <v>38</v>
      </c>
      <c r="F21" s="8">
        <v>0</v>
      </c>
      <c r="G21" s="8">
        <v>0</v>
      </c>
      <c r="H21" s="48">
        <f>+M21*C6</f>
        <v>0</v>
      </c>
      <c r="I21" s="8">
        <f>+H21*C6</f>
        <v>0</v>
      </c>
      <c r="M21" s="65">
        <f t="shared" si="0"/>
        <v>0</v>
      </c>
    </row>
    <row r="22" spans="2:13" ht="13.5" customHeight="1" x14ac:dyDescent="0.25">
      <c r="C22" s="7" t="s">
        <v>37</v>
      </c>
      <c r="D22" s="7" t="s">
        <v>36</v>
      </c>
      <c r="E22" s="47" t="s">
        <v>38</v>
      </c>
      <c r="F22" s="8">
        <v>0</v>
      </c>
      <c r="G22" s="8">
        <v>0</v>
      </c>
      <c r="H22" s="48">
        <f>+M22*C6</f>
        <v>0</v>
      </c>
      <c r="I22" s="8">
        <f>+H22*C6</f>
        <v>0</v>
      </c>
      <c r="M22" s="65">
        <f t="shared" si="0"/>
        <v>0</v>
      </c>
    </row>
    <row r="23" spans="2:13" ht="13.5" customHeight="1" x14ac:dyDescent="0.25">
      <c r="C23" s="7" t="s">
        <v>37</v>
      </c>
      <c r="D23" s="7" t="s">
        <v>36</v>
      </c>
      <c r="E23" s="47" t="s">
        <v>38</v>
      </c>
      <c r="F23" s="8">
        <v>0</v>
      </c>
      <c r="G23" s="8">
        <v>0</v>
      </c>
      <c r="H23" s="48">
        <f>+M23*C6</f>
        <v>0</v>
      </c>
      <c r="I23" s="8">
        <f>+H23*C6</f>
        <v>0</v>
      </c>
      <c r="M23" s="65">
        <f t="shared" si="0"/>
        <v>0</v>
      </c>
    </row>
    <row r="24" spans="2:13" ht="13.5" customHeight="1" x14ac:dyDescent="0.25">
      <c r="F24" s="45"/>
      <c r="G24" s="46"/>
      <c r="M24" s="65"/>
    </row>
    <row r="25" spans="2:13" ht="13.5" customHeight="1" x14ac:dyDescent="0.25">
      <c r="C25" s="9" t="s">
        <v>53</v>
      </c>
      <c r="D25" s="10" t="s">
        <v>55</v>
      </c>
      <c r="F25" s="45"/>
      <c r="G25" s="46"/>
      <c r="M25" s="65"/>
    </row>
    <row r="26" spans="2:13" ht="13.5" customHeight="1" x14ac:dyDescent="0.25">
      <c r="B26" s="4" t="s">
        <v>2</v>
      </c>
      <c r="C26" s="11">
        <v>0.28399999999999997</v>
      </c>
      <c r="D26" s="12">
        <v>0.28399999999999997</v>
      </c>
      <c r="F26" s="45">
        <f>+F20*C26</f>
        <v>0</v>
      </c>
      <c r="G26" s="46">
        <f>+G20*D26</f>
        <v>0</v>
      </c>
      <c r="H26" s="5">
        <f>+H20*D26</f>
        <v>0</v>
      </c>
      <c r="I26" s="5">
        <f>+I20*D26</f>
        <v>0</v>
      </c>
      <c r="K26" s="3">
        <f>SUM(F26:I26)</f>
        <v>0</v>
      </c>
      <c r="M26" s="65">
        <f t="shared" si="0"/>
        <v>0</v>
      </c>
    </row>
    <row r="27" spans="2:13" ht="13.5" customHeight="1" x14ac:dyDescent="0.25">
      <c r="F27" s="45"/>
      <c r="G27" s="46"/>
      <c r="M27" s="65"/>
    </row>
    <row r="28" spans="2:13" ht="13.5" customHeight="1" x14ac:dyDescent="0.25">
      <c r="B28" s="1" t="s">
        <v>65</v>
      </c>
      <c r="C28" s="1"/>
      <c r="D28" s="1"/>
      <c r="E28" s="1"/>
      <c r="F28" s="43">
        <f>SUM(F29:F31)</f>
        <v>0</v>
      </c>
      <c r="G28" s="44">
        <f>SUM(G29:G31)</f>
        <v>0</v>
      </c>
      <c r="H28" s="2">
        <f>SUM(H29:H31)</f>
        <v>0</v>
      </c>
      <c r="I28" s="2">
        <f>SUM(I29:I31)</f>
        <v>0</v>
      </c>
      <c r="J28" s="3"/>
      <c r="K28" s="3">
        <f>SUM(F28:I28)</f>
        <v>0</v>
      </c>
      <c r="M28" s="65">
        <f>+F28+G28</f>
        <v>0</v>
      </c>
    </row>
    <row r="29" spans="2:13" ht="13.5" customHeight="1" x14ac:dyDescent="0.25">
      <c r="C29" s="7" t="s">
        <v>37</v>
      </c>
      <c r="D29" s="7" t="s">
        <v>36</v>
      </c>
      <c r="E29" s="47" t="s">
        <v>38</v>
      </c>
      <c r="F29" s="8">
        <v>0</v>
      </c>
      <c r="G29" s="8">
        <v>0</v>
      </c>
      <c r="H29" s="48">
        <f>+M29*C6</f>
        <v>0</v>
      </c>
      <c r="I29" s="8">
        <f>+H29*C6</f>
        <v>0</v>
      </c>
      <c r="M29" s="65">
        <f>+F29+G29</f>
        <v>0</v>
      </c>
    </row>
    <row r="30" spans="2:13" ht="13.5" customHeight="1" x14ac:dyDescent="0.25">
      <c r="C30" s="7" t="s">
        <v>37</v>
      </c>
      <c r="D30" s="7" t="s">
        <v>36</v>
      </c>
      <c r="E30" s="47" t="s">
        <v>38</v>
      </c>
      <c r="F30" s="8">
        <v>0</v>
      </c>
      <c r="G30" s="8">
        <v>0</v>
      </c>
      <c r="H30" s="48">
        <f>+M30*C6</f>
        <v>0</v>
      </c>
      <c r="I30" s="8">
        <f>+H30*C6</f>
        <v>0</v>
      </c>
      <c r="M30" s="65">
        <f>+F30+G30</f>
        <v>0</v>
      </c>
    </row>
    <row r="31" spans="2:13" ht="13.5" customHeight="1" x14ac:dyDescent="0.25">
      <c r="C31" s="7" t="s">
        <v>37</v>
      </c>
      <c r="D31" s="7" t="s">
        <v>36</v>
      </c>
      <c r="E31" s="47" t="s">
        <v>38</v>
      </c>
      <c r="F31" s="8">
        <v>0</v>
      </c>
      <c r="G31" s="8">
        <v>0</v>
      </c>
      <c r="H31" s="48">
        <f>+M31*C6</f>
        <v>0</v>
      </c>
      <c r="I31" s="48">
        <f>+H31*C6</f>
        <v>0</v>
      </c>
      <c r="M31" s="65">
        <f>+F31+G31</f>
        <v>0</v>
      </c>
    </row>
    <row r="32" spans="2:13" ht="13.5" customHeight="1" x14ac:dyDescent="0.25">
      <c r="F32" s="45"/>
      <c r="G32" s="46"/>
      <c r="M32" s="65"/>
    </row>
    <row r="33" spans="2:13" ht="13.5" customHeight="1" x14ac:dyDescent="0.25">
      <c r="C33" s="9" t="s">
        <v>53</v>
      </c>
      <c r="D33" s="10" t="s">
        <v>55</v>
      </c>
      <c r="F33" s="45"/>
      <c r="G33" s="46"/>
      <c r="M33" s="65"/>
    </row>
    <row r="34" spans="2:13" ht="13.5" customHeight="1" x14ac:dyDescent="0.25">
      <c r="B34" s="4" t="s">
        <v>2</v>
      </c>
      <c r="C34" s="11">
        <v>0.33400000000000002</v>
      </c>
      <c r="D34" s="12">
        <v>0.33400000000000002</v>
      </c>
      <c r="F34" s="45">
        <f>+F28*C34</f>
        <v>0</v>
      </c>
      <c r="G34" s="46">
        <f>+G28*D34</f>
        <v>0</v>
      </c>
      <c r="H34" s="5">
        <f>+H28*D34</f>
        <v>0</v>
      </c>
      <c r="I34" s="5">
        <f>+I28*D34</f>
        <v>0</v>
      </c>
      <c r="K34" s="3">
        <f>SUM(F34:I34)</f>
        <v>0</v>
      </c>
      <c r="M34" s="65">
        <f>+F34+G34</f>
        <v>0</v>
      </c>
    </row>
    <row r="35" spans="2:13" ht="13.5" customHeight="1" x14ac:dyDescent="0.25">
      <c r="F35" s="45"/>
      <c r="G35" s="46"/>
      <c r="M35" s="65"/>
    </row>
    <row r="36" spans="2:13" ht="13.5" customHeight="1" x14ac:dyDescent="0.25">
      <c r="B36" s="1" t="s">
        <v>54</v>
      </c>
      <c r="C36" s="1"/>
      <c r="D36" s="1"/>
      <c r="E36" s="1"/>
      <c r="F36" s="43">
        <f>SUM(F37:F39)</f>
        <v>0</v>
      </c>
      <c r="G36" s="44">
        <f>SUM(G37:G39)</f>
        <v>0</v>
      </c>
      <c r="H36" s="2">
        <f>SUM(H37:H39)</f>
        <v>0</v>
      </c>
      <c r="I36" s="2">
        <f>SUM(I37:I39)</f>
        <v>0</v>
      </c>
      <c r="J36" s="3"/>
      <c r="K36" s="3">
        <f>SUM(F36:I36)</f>
        <v>0</v>
      </c>
      <c r="M36" s="65">
        <f>+F36+G36</f>
        <v>0</v>
      </c>
    </row>
    <row r="37" spans="2:13" ht="13.5" customHeight="1" x14ac:dyDescent="0.25">
      <c r="C37" s="7" t="s">
        <v>37</v>
      </c>
      <c r="D37" s="7" t="s">
        <v>36</v>
      </c>
      <c r="E37" s="47" t="s">
        <v>38</v>
      </c>
      <c r="F37" s="8">
        <v>0</v>
      </c>
      <c r="G37" s="8">
        <v>0</v>
      </c>
      <c r="H37" s="48">
        <f>+M37*C6</f>
        <v>0</v>
      </c>
      <c r="I37" s="8">
        <f>+H37*C6</f>
        <v>0</v>
      </c>
      <c r="M37" s="65">
        <f>+F37+G37</f>
        <v>0</v>
      </c>
    </row>
    <row r="38" spans="2:13" ht="13.5" customHeight="1" x14ac:dyDescent="0.25">
      <c r="C38" s="7" t="s">
        <v>37</v>
      </c>
      <c r="D38" s="7" t="s">
        <v>36</v>
      </c>
      <c r="E38" s="47" t="s">
        <v>38</v>
      </c>
      <c r="F38" s="8">
        <v>0</v>
      </c>
      <c r="G38" s="8">
        <v>0</v>
      </c>
      <c r="H38" s="48">
        <f>+M38*C6</f>
        <v>0</v>
      </c>
      <c r="I38" s="8">
        <f>+H38*C6</f>
        <v>0</v>
      </c>
      <c r="M38" s="65">
        <f>+F38+G38</f>
        <v>0</v>
      </c>
    </row>
    <row r="39" spans="2:13" ht="13.5" customHeight="1" x14ac:dyDescent="0.25">
      <c r="C39" s="7" t="s">
        <v>37</v>
      </c>
      <c r="D39" s="7" t="s">
        <v>36</v>
      </c>
      <c r="E39" s="47" t="s">
        <v>38</v>
      </c>
      <c r="F39" s="8">
        <v>0</v>
      </c>
      <c r="G39" s="8">
        <v>0</v>
      </c>
      <c r="H39" s="48">
        <f>+M39*C6</f>
        <v>0</v>
      </c>
      <c r="I39" s="48">
        <f>+H39*C6</f>
        <v>0</v>
      </c>
      <c r="M39" s="65">
        <f>+F39+G39</f>
        <v>0</v>
      </c>
    </row>
    <row r="40" spans="2:13" ht="13.5" customHeight="1" x14ac:dyDescent="0.25">
      <c r="F40" s="45"/>
      <c r="G40" s="46"/>
      <c r="M40" s="65"/>
    </row>
    <row r="41" spans="2:13" ht="13.5" customHeight="1" x14ac:dyDescent="0.25">
      <c r="C41" s="9" t="s">
        <v>53</v>
      </c>
      <c r="D41" s="10" t="s">
        <v>55</v>
      </c>
      <c r="F41" s="45"/>
      <c r="G41" s="46"/>
      <c r="M41" s="65"/>
    </row>
    <row r="42" spans="2:13" ht="13.5" customHeight="1" x14ac:dyDescent="0.25">
      <c r="B42" s="4" t="s">
        <v>2</v>
      </c>
      <c r="C42" s="11">
        <v>0.22500000000000001</v>
      </c>
      <c r="D42" s="12">
        <v>0.22500000000000001</v>
      </c>
      <c r="F42" s="45">
        <f>+F36*C42</f>
        <v>0</v>
      </c>
      <c r="G42" s="46">
        <f>+G36*D42</f>
        <v>0</v>
      </c>
      <c r="H42" s="5">
        <f>+H36*D42</f>
        <v>0</v>
      </c>
      <c r="I42" s="5">
        <f>+I36*D42</f>
        <v>0</v>
      </c>
      <c r="K42" s="3">
        <f>SUM(F42:I42)</f>
        <v>0</v>
      </c>
      <c r="M42" s="65">
        <f>+F42+G42</f>
        <v>0</v>
      </c>
    </row>
    <row r="43" spans="2:13" ht="13.5" customHeight="1" x14ac:dyDescent="0.25">
      <c r="F43" s="45"/>
      <c r="G43" s="46"/>
      <c r="M43" s="65"/>
    </row>
    <row r="44" spans="2:13" ht="13.5" customHeight="1" x14ac:dyDescent="0.25">
      <c r="B44" s="1" t="s">
        <v>3</v>
      </c>
      <c r="C44" s="1"/>
      <c r="D44" s="1"/>
      <c r="E44" s="1"/>
      <c r="F44" s="43">
        <f>SUM(F45:F47)</f>
        <v>0</v>
      </c>
      <c r="G44" s="44">
        <f>SUM(G45:G47)</f>
        <v>0</v>
      </c>
      <c r="H44" s="2">
        <f>SUM(H45:H47)</f>
        <v>0</v>
      </c>
      <c r="I44" s="2">
        <f>SUM(I45:I47)</f>
        <v>0</v>
      </c>
      <c r="J44" s="3"/>
      <c r="K44" s="3">
        <f>SUM(F44:I44)</f>
        <v>0</v>
      </c>
      <c r="M44" s="65">
        <f>+F44+G44</f>
        <v>0</v>
      </c>
    </row>
    <row r="45" spans="2:13" ht="13.5" customHeight="1" x14ac:dyDescent="0.25">
      <c r="C45" s="7" t="s">
        <v>37</v>
      </c>
      <c r="D45" s="7" t="s">
        <v>36</v>
      </c>
      <c r="E45" s="49" t="s">
        <v>38</v>
      </c>
      <c r="F45" s="8">
        <v>0</v>
      </c>
      <c r="G45" s="8">
        <v>0</v>
      </c>
      <c r="H45" s="48">
        <f>+M45*C6</f>
        <v>0</v>
      </c>
      <c r="I45" s="8">
        <f>+H45*C6</f>
        <v>0</v>
      </c>
      <c r="M45" s="65">
        <f>+F45+G45</f>
        <v>0</v>
      </c>
    </row>
    <row r="46" spans="2:13" ht="13.5" customHeight="1" x14ac:dyDescent="0.25">
      <c r="C46" s="7" t="s">
        <v>37</v>
      </c>
      <c r="D46" s="7" t="s">
        <v>36</v>
      </c>
      <c r="E46" s="47" t="s">
        <v>38</v>
      </c>
      <c r="F46" s="8">
        <v>0</v>
      </c>
      <c r="G46" s="8">
        <v>0</v>
      </c>
      <c r="H46" s="48">
        <f>+M46*C6</f>
        <v>0</v>
      </c>
      <c r="I46" s="8">
        <f>+H46*C6</f>
        <v>0</v>
      </c>
      <c r="M46" s="65">
        <f>+F46+G46</f>
        <v>0</v>
      </c>
    </row>
    <row r="47" spans="2:13" ht="13.5" customHeight="1" x14ac:dyDescent="0.25">
      <c r="C47" s="7" t="s">
        <v>37</v>
      </c>
      <c r="D47" s="7" t="s">
        <v>36</v>
      </c>
      <c r="E47" s="47" t="s">
        <v>38</v>
      </c>
      <c r="F47" s="8">
        <v>0</v>
      </c>
      <c r="G47" s="8">
        <v>0</v>
      </c>
      <c r="H47" s="48">
        <f>+M47*C6</f>
        <v>0</v>
      </c>
      <c r="I47" s="8">
        <f>+H47*C6</f>
        <v>0</v>
      </c>
      <c r="M47" s="65">
        <f>+F47+G47</f>
        <v>0</v>
      </c>
    </row>
    <row r="48" spans="2:13" ht="13.5" customHeight="1" x14ac:dyDescent="0.25">
      <c r="F48" s="45"/>
      <c r="G48" s="46"/>
      <c r="M48" s="65"/>
    </row>
    <row r="49" spans="2:13" ht="13.5" customHeight="1" x14ac:dyDescent="0.25">
      <c r="C49" s="9" t="s">
        <v>53</v>
      </c>
      <c r="D49" s="10" t="s">
        <v>55</v>
      </c>
      <c r="F49" s="45"/>
      <c r="G49" s="46"/>
      <c r="M49" s="65"/>
    </row>
    <row r="50" spans="2:13" ht="13.5" customHeight="1" x14ac:dyDescent="0.25">
      <c r="B50" s="4" t="s">
        <v>2</v>
      </c>
      <c r="C50" s="13">
        <v>0.11899999999999999</v>
      </c>
      <c r="D50" s="14">
        <v>0.11899999999999999</v>
      </c>
      <c r="F50" s="45">
        <f>+F44*C50</f>
        <v>0</v>
      </c>
      <c r="G50" s="46">
        <f>+G44*D50</f>
        <v>0</v>
      </c>
      <c r="H50" s="5">
        <f>+H44*D50</f>
        <v>0</v>
      </c>
      <c r="I50" s="5">
        <f>+I44*D50</f>
        <v>0</v>
      </c>
      <c r="K50" s="3">
        <f>SUM(F50:I50)</f>
        <v>0</v>
      </c>
      <c r="M50" s="65">
        <f>+F50+G50</f>
        <v>0</v>
      </c>
    </row>
    <row r="51" spans="2:13" ht="13.5" customHeight="1" x14ac:dyDescent="0.25">
      <c r="B51" s="4" t="s">
        <v>2</v>
      </c>
      <c r="C51" s="11">
        <v>0.307</v>
      </c>
      <c r="D51" s="12">
        <v>0.307</v>
      </c>
      <c r="F51" s="45">
        <f>+F44*C51</f>
        <v>0</v>
      </c>
      <c r="G51" s="46">
        <f>+G44*D51</f>
        <v>0</v>
      </c>
      <c r="H51" s="5">
        <f>+H44*D51</f>
        <v>0</v>
      </c>
      <c r="I51" s="5">
        <f>+I44*D51</f>
        <v>0</v>
      </c>
      <c r="K51" s="3">
        <f>SUM(F51:I51)</f>
        <v>0</v>
      </c>
      <c r="M51" s="65">
        <f>+F51+G51</f>
        <v>0</v>
      </c>
    </row>
    <row r="52" spans="2:13" ht="13.5" customHeight="1" x14ac:dyDescent="0.25">
      <c r="C52" s="15">
        <f>SUM(C50:C51)</f>
        <v>0.42599999999999999</v>
      </c>
      <c r="D52" s="15">
        <f>SUM(D50:D51)</f>
        <v>0.42599999999999999</v>
      </c>
      <c r="F52" s="45"/>
      <c r="G52" s="46"/>
      <c r="M52" s="65"/>
    </row>
    <row r="53" spans="2:13" ht="13.5" customHeight="1" x14ac:dyDescent="0.25">
      <c r="B53" s="1" t="s">
        <v>4</v>
      </c>
      <c r="C53" s="1"/>
      <c r="D53" s="1"/>
      <c r="E53" s="1"/>
      <c r="F53" s="43">
        <f>SUM(F54:F56)</f>
        <v>0</v>
      </c>
      <c r="G53" s="44">
        <f>SUM(G54:G56)</f>
        <v>0</v>
      </c>
      <c r="H53" s="2">
        <f>SUM(H54:H56)</f>
        <v>0</v>
      </c>
      <c r="I53" s="2">
        <f>SUM(I54:I56)</f>
        <v>0</v>
      </c>
      <c r="J53" s="3"/>
      <c r="K53" s="3">
        <f>SUM(F53:I53)</f>
        <v>0</v>
      </c>
      <c r="M53" s="65">
        <f>+F53+G53</f>
        <v>0</v>
      </c>
    </row>
    <row r="54" spans="2:13" ht="13.5" customHeight="1" x14ac:dyDescent="0.25">
      <c r="C54" s="7" t="s">
        <v>37</v>
      </c>
      <c r="D54" s="7" t="s">
        <v>36</v>
      </c>
      <c r="E54" s="47" t="s">
        <v>38</v>
      </c>
      <c r="F54" s="8">
        <v>0</v>
      </c>
      <c r="G54" s="8">
        <v>0</v>
      </c>
      <c r="H54" s="48">
        <f>+M54*C6</f>
        <v>0</v>
      </c>
      <c r="I54" s="8">
        <f>+H54*C6</f>
        <v>0</v>
      </c>
      <c r="M54" s="65">
        <f>+F54+G54</f>
        <v>0</v>
      </c>
    </row>
    <row r="55" spans="2:13" ht="13.5" customHeight="1" x14ac:dyDescent="0.25">
      <c r="C55" s="7" t="s">
        <v>37</v>
      </c>
      <c r="D55" s="7" t="s">
        <v>36</v>
      </c>
      <c r="E55" s="47" t="s">
        <v>38</v>
      </c>
      <c r="F55" s="8">
        <v>0</v>
      </c>
      <c r="G55" s="8">
        <v>0</v>
      </c>
      <c r="H55" s="48">
        <f>+M55*C6</f>
        <v>0</v>
      </c>
      <c r="I55" s="8">
        <f>+H55*C6</f>
        <v>0</v>
      </c>
      <c r="M55" s="65">
        <f>+F55+G55</f>
        <v>0</v>
      </c>
    </row>
    <row r="56" spans="2:13" ht="13.5" customHeight="1" x14ac:dyDescent="0.25">
      <c r="C56" s="7" t="s">
        <v>37</v>
      </c>
      <c r="D56" s="7" t="s">
        <v>36</v>
      </c>
      <c r="E56" s="47" t="s">
        <v>38</v>
      </c>
      <c r="F56" s="8">
        <v>0</v>
      </c>
      <c r="G56" s="8">
        <v>0</v>
      </c>
      <c r="H56" s="48">
        <f>+M56*C6</f>
        <v>0</v>
      </c>
      <c r="I56" s="8">
        <f>+H56*C6</f>
        <v>0</v>
      </c>
      <c r="M56" s="65">
        <f>+F56+G56</f>
        <v>0</v>
      </c>
    </row>
    <row r="57" spans="2:13" ht="13.5" customHeight="1" x14ac:dyDescent="0.25">
      <c r="F57" s="45"/>
      <c r="G57" s="46"/>
      <c r="M57" s="65"/>
    </row>
    <row r="58" spans="2:13" ht="13.5" customHeight="1" x14ac:dyDescent="0.25">
      <c r="C58" s="9" t="s">
        <v>53</v>
      </c>
      <c r="D58" s="10" t="s">
        <v>55</v>
      </c>
      <c r="F58" s="45"/>
      <c r="G58" s="46"/>
      <c r="M58" s="65"/>
    </row>
    <row r="59" spans="2:13" ht="13.5" customHeight="1" x14ac:dyDescent="0.25">
      <c r="B59" s="4" t="s">
        <v>2</v>
      </c>
      <c r="C59" s="11">
        <v>3.4000000000000002E-2</v>
      </c>
      <c r="D59" s="12">
        <v>3.4000000000000002E-2</v>
      </c>
      <c r="F59" s="45">
        <f>+F53*C59</f>
        <v>0</v>
      </c>
      <c r="G59" s="46">
        <f>+G53*D59</f>
        <v>0</v>
      </c>
      <c r="H59" s="5">
        <f>+H53*D59</f>
        <v>0</v>
      </c>
      <c r="I59" s="5">
        <f>+I53*D59</f>
        <v>0</v>
      </c>
      <c r="K59" s="3">
        <f>SUM(F59:I59)</f>
        <v>0</v>
      </c>
      <c r="M59" s="65">
        <f>+F59+G59</f>
        <v>0</v>
      </c>
    </row>
    <row r="60" spans="2:13" ht="13.5" customHeight="1" x14ac:dyDescent="0.25">
      <c r="F60" s="45"/>
      <c r="G60" s="46"/>
      <c r="M60" s="65"/>
    </row>
    <row r="61" spans="2:13" ht="13.5" customHeight="1" x14ac:dyDescent="0.25">
      <c r="B61" s="1" t="s">
        <v>26</v>
      </c>
      <c r="C61" s="1"/>
      <c r="D61" s="1"/>
      <c r="E61" s="1"/>
      <c r="F61" s="43">
        <f>SUM(F62:F64)</f>
        <v>0</v>
      </c>
      <c r="G61" s="44">
        <f>SUM(G62:G64)</f>
        <v>0</v>
      </c>
      <c r="H61" s="2">
        <f>SUM(H62:H64)</f>
        <v>0</v>
      </c>
      <c r="I61" s="2">
        <f>SUM(I62:I64)</f>
        <v>0</v>
      </c>
      <c r="J61" s="3"/>
      <c r="K61" s="3">
        <f>SUM(F61:I61)</f>
        <v>0</v>
      </c>
      <c r="M61" s="65">
        <f>+F61+G61</f>
        <v>0</v>
      </c>
    </row>
    <row r="62" spans="2:13" ht="13.5" customHeight="1" x14ac:dyDescent="0.25">
      <c r="C62" s="7" t="s">
        <v>37</v>
      </c>
      <c r="D62" s="7" t="s">
        <v>36</v>
      </c>
      <c r="E62" s="47" t="s">
        <v>38</v>
      </c>
      <c r="F62" s="8">
        <v>0</v>
      </c>
      <c r="G62" s="8">
        <v>0</v>
      </c>
      <c r="H62" s="48">
        <f>+M62*C6</f>
        <v>0</v>
      </c>
      <c r="I62" s="8">
        <f>+H62*C6</f>
        <v>0</v>
      </c>
      <c r="M62" s="65">
        <f>+F62+G62</f>
        <v>0</v>
      </c>
    </row>
    <row r="63" spans="2:13" ht="13.5" customHeight="1" x14ac:dyDescent="0.25">
      <c r="C63" s="7" t="s">
        <v>37</v>
      </c>
      <c r="D63" s="7" t="s">
        <v>36</v>
      </c>
      <c r="E63" s="47" t="s">
        <v>38</v>
      </c>
      <c r="F63" s="8">
        <v>0</v>
      </c>
      <c r="G63" s="8">
        <v>0</v>
      </c>
      <c r="H63" s="48">
        <f>+M63*C6</f>
        <v>0</v>
      </c>
      <c r="I63" s="8">
        <f>+H63*C6</f>
        <v>0</v>
      </c>
      <c r="M63" s="65">
        <f>+F63+G63</f>
        <v>0</v>
      </c>
    </row>
    <row r="64" spans="2:13" ht="13.5" customHeight="1" x14ac:dyDescent="0.25">
      <c r="C64" s="7" t="s">
        <v>37</v>
      </c>
      <c r="D64" s="7" t="s">
        <v>36</v>
      </c>
      <c r="E64" s="47" t="s">
        <v>38</v>
      </c>
      <c r="F64" s="8">
        <v>0</v>
      </c>
      <c r="G64" s="8">
        <v>0</v>
      </c>
      <c r="H64" s="48">
        <f>+M64*C6</f>
        <v>0</v>
      </c>
      <c r="I64" s="8">
        <f>+H64*C6</f>
        <v>0</v>
      </c>
      <c r="M64" s="65">
        <f>+F64+G64</f>
        <v>0</v>
      </c>
    </row>
    <row r="65" spans="1:13" ht="13.5" customHeight="1" x14ac:dyDescent="0.25">
      <c r="F65" s="45"/>
      <c r="G65" s="46"/>
      <c r="M65" s="65"/>
    </row>
    <row r="66" spans="1:13" ht="13.5" customHeight="1" x14ac:dyDescent="0.25">
      <c r="C66" s="9" t="s">
        <v>53</v>
      </c>
      <c r="D66" s="10" t="s">
        <v>55</v>
      </c>
      <c r="F66" s="45"/>
      <c r="G66" s="46"/>
      <c r="M66" s="65"/>
    </row>
    <row r="67" spans="1:13" ht="13.5" customHeight="1" x14ac:dyDescent="0.25">
      <c r="B67" s="4" t="s">
        <v>2</v>
      </c>
      <c r="C67" s="11">
        <v>0.44900000000000001</v>
      </c>
      <c r="D67" s="16">
        <v>0.44900000000000001</v>
      </c>
      <c r="F67" s="45">
        <f>+F61*C67</f>
        <v>0</v>
      </c>
      <c r="G67" s="46">
        <f>+G61*D67</f>
        <v>0</v>
      </c>
      <c r="H67" s="5">
        <f>+H61*D67</f>
        <v>0</v>
      </c>
      <c r="I67" s="5">
        <f>+I61*D67</f>
        <v>0</v>
      </c>
      <c r="K67" s="3">
        <f>SUM(F67:I67)</f>
        <v>0</v>
      </c>
      <c r="M67" s="65">
        <f>+F67+G67</f>
        <v>0</v>
      </c>
    </row>
    <row r="68" spans="1:13" ht="13.5" customHeight="1" x14ac:dyDescent="0.25">
      <c r="F68" s="45"/>
      <c r="G68" s="46"/>
    </row>
    <row r="69" spans="1:13" ht="13.5" customHeight="1" x14ac:dyDescent="0.25">
      <c r="C69" s="1" t="s">
        <v>17</v>
      </c>
      <c r="D69" s="1"/>
      <c r="E69" s="1"/>
      <c r="F69" s="43">
        <f>+F61+F53+F44+F36+F20+F12+F28</f>
        <v>100</v>
      </c>
      <c r="G69" s="44">
        <f>+G61+G53+G44+G36+G20+G12+G28</f>
        <v>0</v>
      </c>
      <c r="H69" s="2">
        <f>+H61+H53+H44+H36+H20+H12+H28</f>
        <v>105</v>
      </c>
      <c r="I69" s="2">
        <f>+I61+I53+I44+I36+I20+I12+I28</f>
        <v>110.25</v>
      </c>
      <c r="J69" s="3"/>
      <c r="K69" s="2">
        <f>+K61+K53+K44+K36+K20+K12+K28</f>
        <v>315.25</v>
      </c>
    </row>
    <row r="70" spans="1:13" ht="13.5" customHeight="1" x14ac:dyDescent="0.25">
      <c r="C70" s="1" t="s">
        <v>18</v>
      </c>
      <c r="D70" s="1"/>
      <c r="E70" s="1"/>
      <c r="F70" s="43">
        <f>+F67+F59+F51+F42+F18+F26+F50+F34</f>
        <v>28.4</v>
      </c>
      <c r="G70" s="44">
        <f>+G67+G59+G51+G42+G18+G26+G50+G34</f>
        <v>0</v>
      </c>
      <c r="H70" s="2">
        <f>+H67+H59+H51+H42+H18+H26+H50+H34</f>
        <v>29.819999999999997</v>
      </c>
      <c r="I70" s="2">
        <f>+I67+I59+I51+I42+I18+I26+I50+I34</f>
        <v>31.310999999999996</v>
      </c>
      <c r="J70" s="3"/>
      <c r="K70" s="2">
        <f>+K67+K59+K51+K42+K18+K26+K50+K34</f>
        <v>89.530999999999992</v>
      </c>
    </row>
    <row r="71" spans="1:13" ht="13.5" customHeight="1" x14ac:dyDescent="0.25">
      <c r="C71" s="1"/>
      <c r="D71" s="1"/>
      <c r="E71" s="1"/>
      <c r="F71" s="43"/>
      <c r="G71" s="44"/>
      <c r="H71" s="2"/>
      <c r="I71" s="2"/>
      <c r="J71" s="3"/>
    </row>
    <row r="72" spans="1:13" ht="13.5" customHeight="1" x14ac:dyDescent="0.25">
      <c r="C72" s="1" t="s">
        <v>13</v>
      </c>
      <c r="D72" s="1"/>
      <c r="E72" s="1"/>
      <c r="F72" s="43">
        <f>SUM(F69:F71)</f>
        <v>128.4</v>
      </c>
      <c r="G72" s="44">
        <f>SUM(G69:G71)</f>
        <v>0</v>
      </c>
      <c r="H72" s="2">
        <f>SUM(H69:H71)</f>
        <v>134.82</v>
      </c>
      <c r="I72" s="2">
        <f>SUM(I69:I71)</f>
        <v>141.56100000000001</v>
      </c>
      <c r="J72" s="3"/>
      <c r="K72" s="3">
        <f>SUM(F72:I72)</f>
        <v>404.78100000000006</v>
      </c>
    </row>
    <row r="73" spans="1:13" ht="13.5" customHeight="1" x14ac:dyDescent="0.25">
      <c r="C73" s="1"/>
      <c r="D73" s="1"/>
      <c r="E73" s="1"/>
      <c r="F73" s="43"/>
      <c r="G73" s="44"/>
      <c r="H73" s="2"/>
      <c r="I73" s="2"/>
      <c r="J73" s="3"/>
    </row>
    <row r="74" spans="1:13" ht="13.5" customHeight="1" x14ac:dyDescent="0.25">
      <c r="A74" s="1" t="s">
        <v>59</v>
      </c>
      <c r="C74" s="1"/>
      <c r="D74" s="1"/>
      <c r="E74" s="1"/>
      <c r="F74" s="43"/>
      <c r="G74" s="44"/>
      <c r="H74" s="2"/>
      <c r="I74" s="2"/>
      <c r="J74" s="3"/>
    </row>
    <row r="75" spans="1:13" ht="13.5" customHeight="1" x14ac:dyDescent="0.25">
      <c r="A75" s="1" t="s">
        <v>42</v>
      </c>
      <c r="F75" s="45"/>
      <c r="G75" s="46"/>
    </row>
    <row r="76" spans="1:13" ht="13.5" customHeight="1" x14ac:dyDescent="0.25">
      <c r="C76" s="4" t="s">
        <v>43</v>
      </c>
      <c r="D76" s="4" t="s">
        <v>44</v>
      </c>
      <c r="F76" s="45">
        <v>0</v>
      </c>
      <c r="G76" s="46">
        <v>0</v>
      </c>
      <c r="H76" s="5">
        <v>0</v>
      </c>
      <c r="I76" s="5">
        <v>0</v>
      </c>
      <c r="K76" s="3">
        <f>SUM(F76:I76)</f>
        <v>0</v>
      </c>
    </row>
    <row r="77" spans="1:13" ht="13.5" customHeight="1" x14ac:dyDescent="0.25">
      <c r="C77" s="4" t="s">
        <v>22</v>
      </c>
      <c r="D77" s="4" t="s">
        <v>47</v>
      </c>
      <c r="F77" s="45">
        <v>0</v>
      </c>
      <c r="G77" s="46">
        <v>0</v>
      </c>
      <c r="H77" s="5">
        <v>0</v>
      </c>
      <c r="I77" s="5">
        <v>0</v>
      </c>
      <c r="K77" s="3">
        <f>SUM(F77:I77)</f>
        <v>0</v>
      </c>
    </row>
    <row r="78" spans="1:13" ht="13.5" customHeight="1" x14ac:dyDescent="0.25">
      <c r="C78" s="4" t="s">
        <v>45</v>
      </c>
      <c r="D78" s="4" t="s">
        <v>47</v>
      </c>
      <c r="F78" s="45">
        <v>0</v>
      </c>
      <c r="G78" s="46">
        <v>0</v>
      </c>
      <c r="H78" s="5">
        <v>0</v>
      </c>
      <c r="I78" s="5">
        <v>0</v>
      </c>
      <c r="K78" s="3">
        <f>SUM(F78:I78)</f>
        <v>0</v>
      </c>
    </row>
    <row r="79" spans="1:13" ht="13.5" customHeight="1" x14ac:dyDescent="0.25">
      <c r="C79" s="4" t="s">
        <v>46</v>
      </c>
      <c r="D79" s="4" t="s">
        <v>47</v>
      </c>
      <c r="F79" s="45">
        <v>0</v>
      </c>
      <c r="G79" s="46">
        <v>0</v>
      </c>
      <c r="H79" s="5">
        <v>0</v>
      </c>
      <c r="I79" s="5">
        <v>0</v>
      </c>
      <c r="K79" s="3">
        <f>SUM(F79:I79)</f>
        <v>0</v>
      </c>
    </row>
    <row r="80" spans="1:13" ht="13.5" customHeight="1" x14ac:dyDescent="0.25">
      <c r="C80" s="4" t="s">
        <v>25</v>
      </c>
      <c r="D80" s="4" t="s">
        <v>47</v>
      </c>
      <c r="F80" s="45">
        <v>0</v>
      </c>
      <c r="G80" s="46">
        <v>0</v>
      </c>
      <c r="H80" s="5">
        <v>0</v>
      </c>
      <c r="I80" s="5">
        <v>0</v>
      </c>
      <c r="K80" s="3">
        <f>SUM(F80:I80)</f>
        <v>0</v>
      </c>
    </row>
    <row r="81" spans="1:11" ht="13.5" customHeight="1" x14ac:dyDescent="0.25">
      <c r="F81" s="45"/>
      <c r="G81" s="46"/>
    </row>
    <row r="82" spans="1:11" ht="13.5" customHeight="1" x14ac:dyDescent="0.25">
      <c r="B82" s="1"/>
      <c r="C82" s="1" t="s">
        <v>48</v>
      </c>
      <c r="D82" s="1"/>
      <c r="E82" s="1"/>
      <c r="F82" s="43">
        <f>SUM(F76:F81)</f>
        <v>0</v>
      </c>
      <c r="G82" s="44">
        <f>SUM(G76:G81)</f>
        <v>0</v>
      </c>
      <c r="H82" s="2">
        <f>SUM(H76:H81)</f>
        <v>0</v>
      </c>
      <c r="I82" s="2">
        <f>SUM(I76:I81)</f>
        <v>0</v>
      </c>
      <c r="J82" s="3"/>
      <c r="K82" s="3">
        <f>SUM(F82:I82)</f>
        <v>0</v>
      </c>
    </row>
    <row r="83" spans="1:11" ht="13.5" customHeight="1" x14ac:dyDescent="0.25">
      <c r="F83" s="45"/>
      <c r="G83" s="46"/>
    </row>
    <row r="84" spans="1:11" ht="13.5" customHeight="1" x14ac:dyDescent="0.25">
      <c r="A84" s="1" t="s">
        <v>5</v>
      </c>
      <c r="F84" s="45"/>
      <c r="G84" s="46"/>
    </row>
    <row r="85" spans="1:11" ht="13.5" customHeight="1" x14ac:dyDescent="0.25">
      <c r="C85" s="4" t="s">
        <v>22</v>
      </c>
      <c r="F85" s="45">
        <v>0</v>
      </c>
      <c r="G85" s="46">
        <v>0</v>
      </c>
      <c r="H85" s="5">
        <v>0</v>
      </c>
      <c r="I85" s="5">
        <v>0</v>
      </c>
      <c r="K85" s="3">
        <f>SUM(F85:I85)</f>
        <v>0</v>
      </c>
    </row>
    <row r="86" spans="1:11" ht="13.5" customHeight="1" x14ac:dyDescent="0.25">
      <c r="C86" s="4" t="s">
        <v>23</v>
      </c>
      <c r="F86" s="45">
        <v>0</v>
      </c>
      <c r="G86" s="46">
        <v>0</v>
      </c>
      <c r="H86" s="5">
        <v>0</v>
      </c>
      <c r="I86" s="5">
        <v>0</v>
      </c>
      <c r="K86" s="3">
        <f>SUM(F86:I86)</f>
        <v>0</v>
      </c>
    </row>
    <row r="87" spans="1:11" ht="13.5" customHeight="1" x14ac:dyDescent="0.25">
      <c r="C87" s="4" t="s">
        <v>24</v>
      </c>
      <c r="F87" s="45">
        <v>0</v>
      </c>
      <c r="G87" s="46">
        <v>0</v>
      </c>
      <c r="H87" s="5">
        <v>0</v>
      </c>
      <c r="I87" s="5">
        <v>0</v>
      </c>
      <c r="K87" s="3">
        <f>SUM(F87:I87)</f>
        <v>0</v>
      </c>
    </row>
    <row r="88" spans="1:11" ht="13.5" customHeight="1" x14ac:dyDescent="0.25">
      <c r="C88" s="4" t="s">
        <v>25</v>
      </c>
      <c r="F88" s="45">
        <v>0</v>
      </c>
      <c r="G88" s="46">
        <v>0</v>
      </c>
      <c r="H88" s="5">
        <v>0</v>
      </c>
      <c r="I88" s="5">
        <v>0</v>
      </c>
      <c r="K88" s="3">
        <f>SUM(F88:I88)</f>
        <v>0</v>
      </c>
    </row>
    <row r="89" spans="1:11" ht="13.5" customHeight="1" x14ac:dyDescent="0.25">
      <c r="C89" s="4" t="s">
        <v>39</v>
      </c>
      <c r="F89" s="45">
        <v>0</v>
      </c>
      <c r="G89" s="46">
        <v>0</v>
      </c>
      <c r="H89" s="5">
        <v>0</v>
      </c>
      <c r="I89" s="5">
        <v>0</v>
      </c>
      <c r="K89" s="3">
        <f>SUM(F89:I89)</f>
        <v>0</v>
      </c>
    </row>
    <row r="90" spans="1:11" ht="13.5" customHeight="1" x14ac:dyDescent="0.25">
      <c r="F90" s="45"/>
      <c r="G90" s="46"/>
    </row>
    <row r="91" spans="1:11" ht="13.5" customHeight="1" x14ac:dyDescent="0.25">
      <c r="B91" s="1"/>
      <c r="C91" s="1" t="s">
        <v>11</v>
      </c>
      <c r="D91" s="1"/>
      <c r="E91" s="1"/>
      <c r="F91" s="43">
        <f>SUM(F85:F90)</f>
        <v>0</v>
      </c>
      <c r="G91" s="44">
        <f>SUM(G85:G90)</f>
        <v>0</v>
      </c>
      <c r="H91" s="2">
        <f>SUM(H85:H90)</f>
        <v>0</v>
      </c>
      <c r="I91" s="2">
        <f>SUM(I85:I90)</f>
        <v>0</v>
      </c>
      <c r="J91" s="3"/>
      <c r="K91" s="3">
        <f>SUM(F91:I91)</f>
        <v>0</v>
      </c>
    </row>
    <row r="92" spans="1:11" ht="13.5" customHeight="1" x14ac:dyDescent="0.25">
      <c r="F92" s="45"/>
      <c r="G92" s="46"/>
    </row>
    <row r="93" spans="1:11" ht="13.5" customHeight="1" x14ac:dyDescent="0.25">
      <c r="A93" s="1" t="s">
        <v>6</v>
      </c>
      <c r="F93" s="45"/>
      <c r="G93" s="46"/>
    </row>
    <row r="94" spans="1:11" ht="13.5" customHeight="1" x14ac:dyDescent="0.25">
      <c r="B94" s="4" t="s">
        <v>7</v>
      </c>
      <c r="F94" s="45">
        <v>0</v>
      </c>
      <c r="G94" s="46">
        <v>0</v>
      </c>
      <c r="H94" s="5">
        <v>0</v>
      </c>
      <c r="I94" s="5">
        <v>0</v>
      </c>
      <c r="K94" s="3">
        <f>SUM(F94:I94)</f>
        <v>0</v>
      </c>
    </row>
    <row r="95" spans="1:11" ht="13.5" customHeight="1" x14ac:dyDescent="0.25">
      <c r="B95" s="4" t="s">
        <v>8</v>
      </c>
      <c r="F95" s="45">
        <v>0</v>
      </c>
      <c r="G95" s="46">
        <v>0</v>
      </c>
      <c r="H95" s="5">
        <v>0</v>
      </c>
      <c r="I95" s="5">
        <v>0</v>
      </c>
      <c r="K95" s="3">
        <f>SUM(F95:I95)</f>
        <v>0</v>
      </c>
    </row>
    <row r="96" spans="1:11" ht="13.5" customHeight="1" x14ac:dyDescent="0.25">
      <c r="B96" s="4" t="s">
        <v>9</v>
      </c>
      <c r="F96" s="45">
        <v>0</v>
      </c>
      <c r="G96" s="46">
        <v>0</v>
      </c>
      <c r="H96" s="5">
        <v>0</v>
      </c>
      <c r="I96" s="5">
        <v>0</v>
      </c>
      <c r="K96" s="3">
        <f>SUM(F96:I96)</f>
        <v>0</v>
      </c>
    </row>
    <row r="97" spans="1:11" ht="13.5" customHeight="1" x14ac:dyDescent="0.25">
      <c r="F97" s="45"/>
      <c r="G97" s="46"/>
    </row>
    <row r="98" spans="1:11" ht="13.5" customHeight="1" x14ac:dyDescent="0.25">
      <c r="B98" s="1"/>
      <c r="C98" s="1" t="s">
        <v>12</v>
      </c>
      <c r="D98" s="1"/>
      <c r="E98" s="1"/>
      <c r="F98" s="43">
        <f>SUM(F94:F97)</f>
        <v>0</v>
      </c>
      <c r="G98" s="44">
        <f>SUM(G94:G97)</f>
        <v>0</v>
      </c>
      <c r="H98" s="2">
        <f>SUM(H94:H97)</f>
        <v>0</v>
      </c>
      <c r="I98" s="2">
        <f>SUM(I94:I97)</f>
        <v>0</v>
      </c>
      <c r="J98" s="3"/>
      <c r="K98" s="3">
        <f>SUM(F98:I98)</f>
        <v>0</v>
      </c>
    </row>
    <row r="99" spans="1:11" ht="13.5" customHeight="1" x14ac:dyDescent="0.25">
      <c r="A99" s="1" t="s">
        <v>10</v>
      </c>
      <c r="F99" s="45"/>
      <c r="G99" s="46"/>
    </row>
    <row r="100" spans="1:11" ht="13.5" customHeight="1" x14ac:dyDescent="0.25">
      <c r="C100" s="4" t="s">
        <v>33</v>
      </c>
      <c r="F100" s="45">
        <v>0</v>
      </c>
      <c r="G100" s="46">
        <v>0</v>
      </c>
      <c r="H100" s="5">
        <v>0</v>
      </c>
      <c r="I100" s="5">
        <v>0</v>
      </c>
      <c r="K100" s="3">
        <f>SUM(F100:I100)</f>
        <v>0</v>
      </c>
    </row>
    <row r="101" spans="1:11" ht="13.5" customHeight="1" x14ac:dyDescent="0.25">
      <c r="C101" s="4" t="s">
        <v>33</v>
      </c>
      <c r="F101" s="45">
        <v>0</v>
      </c>
      <c r="G101" s="46">
        <v>0</v>
      </c>
      <c r="H101" s="5">
        <v>0</v>
      </c>
      <c r="I101" s="5">
        <v>0</v>
      </c>
      <c r="K101" s="3">
        <f>SUM(F101:I101)</f>
        <v>0</v>
      </c>
    </row>
    <row r="102" spans="1:11" ht="13.5" customHeight="1" x14ac:dyDescent="0.25">
      <c r="C102" s="4" t="s">
        <v>33</v>
      </c>
      <c r="F102" s="45">
        <v>0</v>
      </c>
      <c r="G102" s="46">
        <v>0</v>
      </c>
      <c r="H102" s="5">
        <v>0</v>
      </c>
      <c r="I102" s="5">
        <v>0</v>
      </c>
      <c r="K102" s="3">
        <f>SUM(F102:I102)</f>
        <v>0</v>
      </c>
    </row>
    <row r="103" spans="1:11" ht="13.5" customHeight="1" x14ac:dyDescent="0.25">
      <c r="F103" s="45"/>
      <c r="G103" s="46"/>
    </row>
    <row r="104" spans="1:11" ht="13.5" customHeight="1" x14ac:dyDescent="0.25">
      <c r="B104" s="1"/>
      <c r="C104" s="1" t="s">
        <v>14</v>
      </c>
      <c r="D104" s="1"/>
      <c r="E104" s="1"/>
      <c r="F104" s="43">
        <f>SUM(F100:F102)</f>
        <v>0</v>
      </c>
      <c r="G104" s="44">
        <f>SUM(G100:G102)</f>
        <v>0</v>
      </c>
      <c r="H104" s="2">
        <f>SUM(H100:H102)</f>
        <v>0</v>
      </c>
      <c r="I104" s="2">
        <f>SUM(I100:I102)</f>
        <v>0</v>
      </c>
      <c r="J104" s="3"/>
      <c r="K104" s="3">
        <f>SUM(F104:I104)</f>
        <v>0</v>
      </c>
    </row>
    <row r="105" spans="1:11" ht="13.5" customHeight="1" x14ac:dyDescent="0.25">
      <c r="F105" s="45"/>
      <c r="G105" s="46"/>
    </row>
    <row r="106" spans="1:11" ht="13.5" customHeight="1" x14ac:dyDescent="0.25">
      <c r="A106" s="1" t="s">
        <v>16</v>
      </c>
      <c r="F106" s="45">
        <f>+F104+F98+F91+F72+F82</f>
        <v>128.4</v>
      </c>
      <c r="G106" s="46">
        <f>+G104+G98+G91+G72+G82</f>
        <v>0</v>
      </c>
      <c r="H106" s="5">
        <f>+H104+H98+H91+H72+H82</f>
        <v>134.82</v>
      </c>
      <c r="I106" s="5">
        <f>+I104+I98+I91+I72+I82</f>
        <v>141.56100000000001</v>
      </c>
      <c r="J106" s="5"/>
      <c r="K106" s="3">
        <f>SUM(F106:I106)</f>
        <v>404.78100000000006</v>
      </c>
    </row>
    <row r="107" spans="1:11" ht="13.5" customHeight="1" x14ac:dyDescent="0.25">
      <c r="E107" s="6"/>
      <c r="F107" s="45"/>
      <c r="G107" s="46"/>
    </row>
    <row r="108" spans="1:11" ht="13.5" customHeight="1" x14ac:dyDescent="0.25">
      <c r="A108" s="1" t="s">
        <v>31</v>
      </c>
      <c r="F108" s="45">
        <f>+F121+F122</f>
        <v>66.126000000000005</v>
      </c>
      <c r="G108" s="46">
        <f>+G121+G122</f>
        <v>0</v>
      </c>
      <c r="H108" s="5">
        <f>+H121+H122</f>
        <v>69.432299999999998</v>
      </c>
      <c r="I108" s="5">
        <f>+I121+I122</f>
        <v>72.903915000000012</v>
      </c>
      <c r="J108" s="5"/>
      <c r="K108" s="3">
        <f>SUM(F108:I108)</f>
        <v>208.46221500000001</v>
      </c>
    </row>
    <row r="109" spans="1:11" ht="13.5" customHeight="1" x14ac:dyDescent="0.25">
      <c r="E109" s="6"/>
      <c r="F109" s="45"/>
      <c r="G109" s="46"/>
    </row>
    <row r="110" spans="1:11" ht="13.5" customHeight="1" x14ac:dyDescent="0.25">
      <c r="A110" s="1" t="s">
        <v>15</v>
      </c>
      <c r="F110" s="45">
        <f>+F108+F106</f>
        <v>194.52600000000001</v>
      </c>
      <c r="G110" s="46">
        <f>+G108+G106</f>
        <v>0</v>
      </c>
      <c r="H110" s="5">
        <f>+H108+H106</f>
        <v>204.25229999999999</v>
      </c>
      <c r="I110" s="5">
        <f>+I108+I106</f>
        <v>214.46491500000002</v>
      </c>
      <c r="K110" s="3">
        <f>SUM(F110:I110)</f>
        <v>613.24321499999996</v>
      </c>
    </row>
    <row r="111" spans="1:11" ht="13.5" customHeight="1" x14ac:dyDescent="0.25">
      <c r="E111" s="6"/>
      <c r="F111" s="45"/>
      <c r="G111" s="46"/>
    </row>
    <row r="112" spans="1:11" ht="13.5" customHeight="1" x14ac:dyDescent="0.25">
      <c r="A112" s="17"/>
      <c r="B112" s="18"/>
      <c r="C112" s="19"/>
      <c r="D112" s="19" t="s">
        <v>27</v>
      </c>
      <c r="E112" s="18"/>
      <c r="F112" s="17"/>
      <c r="G112" s="50"/>
      <c r="H112" s="20"/>
      <c r="I112" s="21"/>
      <c r="J112" s="21"/>
      <c r="K112" s="22"/>
    </row>
    <row r="113" spans="1:11" ht="13.5" customHeight="1" x14ac:dyDescent="0.25">
      <c r="A113" s="23" t="s">
        <v>28</v>
      </c>
      <c r="B113" s="1"/>
      <c r="C113" s="1"/>
      <c r="D113" s="24"/>
      <c r="F113" s="51">
        <f>+F106</f>
        <v>128.4</v>
      </c>
      <c r="G113" s="52">
        <f>+G106</f>
        <v>0</v>
      </c>
      <c r="H113" s="25">
        <f>+H106</f>
        <v>134.82</v>
      </c>
      <c r="I113" s="25">
        <f>+I106</f>
        <v>141.56100000000001</v>
      </c>
      <c r="J113" s="25"/>
      <c r="K113" s="26"/>
    </row>
    <row r="114" spans="1:11" ht="13.5" customHeight="1" x14ac:dyDescent="0.25">
      <c r="A114" s="23"/>
      <c r="B114" s="1" t="s">
        <v>32</v>
      </c>
      <c r="C114" s="1" t="s">
        <v>35</v>
      </c>
      <c r="D114" s="24"/>
      <c r="F114" s="51">
        <f>-F51</f>
        <v>0</v>
      </c>
      <c r="G114" s="52">
        <f>-G51</f>
        <v>0</v>
      </c>
      <c r="H114" s="25">
        <f>-H51</f>
        <v>0</v>
      </c>
      <c r="I114" s="25">
        <f>-I51</f>
        <v>0</v>
      </c>
      <c r="J114" s="25"/>
      <c r="K114" s="26"/>
    </row>
    <row r="115" spans="1:11" ht="13.5" customHeight="1" x14ac:dyDescent="0.25">
      <c r="A115" s="23"/>
      <c r="B115" s="1"/>
      <c r="C115" s="1" t="s">
        <v>42</v>
      </c>
      <c r="D115" s="24"/>
      <c r="F115" s="51">
        <f>-F82</f>
        <v>0</v>
      </c>
      <c r="G115" s="52">
        <f>-G82</f>
        <v>0</v>
      </c>
      <c r="H115" s="25">
        <f>-H82</f>
        <v>0</v>
      </c>
      <c r="I115" s="25">
        <f>-I82</f>
        <v>0</v>
      </c>
      <c r="J115" s="25"/>
      <c r="K115" s="26"/>
    </row>
    <row r="116" spans="1:11" ht="13.5" customHeight="1" x14ac:dyDescent="0.25">
      <c r="A116" s="23"/>
      <c r="B116" s="1"/>
      <c r="C116" s="1" t="s">
        <v>33</v>
      </c>
      <c r="D116" s="24"/>
      <c r="F116" s="51">
        <f>-F104</f>
        <v>0</v>
      </c>
      <c r="G116" s="52">
        <f>-G104</f>
        <v>0</v>
      </c>
      <c r="H116" s="25">
        <f>-H104</f>
        <v>0</v>
      </c>
      <c r="I116" s="25">
        <f>-I104</f>
        <v>0</v>
      </c>
      <c r="J116" s="25"/>
      <c r="K116" s="26"/>
    </row>
    <row r="117" spans="1:11" ht="13.5" customHeight="1" x14ac:dyDescent="0.25">
      <c r="A117" s="23"/>
      <c r="B117" s="1"/>
      <c r="C117" s="1" t="s">
        <v>39</v>
      </c>
      <c r="D117" s="24"/>
      <c r="F117" s="51">
        <f>-F89</f>
        <v>0</v>
      </c>
      <c r="G117" s="52">
        <f>-G89</f>
        <v>0</v>
      </c>
      <c r="H117" s="25">
        <f>-H89</f>
        <v>0</v>
      </c>
      <c r="I117" s="25">
        <f>-I89</f>
        <v>0</v>
      </c>
      <c r="J117" s="25"/>
      <c r="K117" s="26"/>
    </row>
    <row r="118" spans="1:11" ht="13.5" customHeight="1" x14ac:dyDescent="0.25">
      <c r="A118" s="23"/>
      <c r="B118" s="1" t="s">
        <v>40</v>
      </c>
      <c r="C118" s="1" t="s">
        <v>41</v>
      </c>
      <c r="D118" s="24"/>
      <c r="F118" s="53">
        <v>0</v>
      </c>
      <c r="G118" s="54">
        <v>0</v>
      </c>
      <c r="H118" s="27">
        <v>0</v>
      </c>
      <c r="I118" s="27">
        <v>0</v>
      </c>
      <c r="J118" s="25"/>
      <c r="K118" s="26"/>
    </row>
    <row r="119" spans="1:11" ht="13.5" customHeight="1" x14ac:dyDescent="0.25">
      <c r="A119" s="23"/>
      <c r="B119" s="1"/>
      <c r="C119" s="1"/>
      <c r="D119" s="24"/>
      <c r="F119" s="55"/>
      <c r="G119" s="56"/>
      <c r="H119" s="28"/>
      <c r="I119" s="28"/>
      <c r="J119" s="28"/>
      <c r="K119" s="26"/>
    </row>
    <row r="120" spans="1:11" ht="13.5" customHeight="1" x14ac:dyDescent="0.25">
      <c r="A120" s="23" t="s">
        <v>29</v>
      </c>
      <c r="B120" s="1"/>
      <c r="C120" s="1"/>
      <c r="D120" s="24"/>
      <c r="F120" s="57">
        <f>SUM(F113:F119)</f>
        <v>128.4</v>
      </c>
      <c r="G120" s="58">
        <f>SUM(G113:G119)</f>
        <v>0</v>
      </c>
      <c r="H120" s="29">
        <f>SUM(H113:H119)</f>
        <v>134.82</v>
      </c>
      <c r="I120" s="29">
        <f>SUM(I113:I119)</f>
        <v>141.56100000000001</v>
      </c>
      <c r="J120" s="29"/>
      <c r="K120" s="26"/>
    </row>
    <row r="121" spans="1:11" ht="13.5" customHeight="1" x14ac:dyDescent="0.25">
      <c r="A121" s="30" t="s">
        <v>30</v>
      </c>
      <c r="B121" s="31"/>
      <c r="C121" s="31" t="s">
        <v>56</v>
      </c>
      <c r="D121" s="71">
        <v>0.51500000000000001</v>
      </c>
      <c r="E121" s="66">
        <v>0.51500000000000001</v>
      </c>
      <c r="F121" s="59">
        <f>+F120*D121</f>
        <v>66.126000000000005</v>
      </c>
      <c r="G121" s="60">
        <f>+G120*E121</f>
        <v>0</v>
      </c>
      <c r="H121" s="33">
        <f>+H120*E121</f>
        <v>69.432299999999998</v>
      </c>
      <c r="I121" s="34">
        <f>+I120*E121</f>
        <v>72.903915000000012</v>
      </c>
      <c r="J121" s="32"/>
      <c r="K121" s="35"/>
    </row>
    <row r="122" spans="1:11" ht="13.5" customHeight="1" x14ac:dyDescent="0.25">
      <c r="A122" s="36" t="s">
        <v>49</v>
      </c>
      <c r="B122" s="37"/>
      <c r="C122" s="37"/>
      <c r="D122" s="37"/>
      <c r="E122" s="37"/>
      <c r="F122" s="61">
        <f>+F76*0.25</f>
        <v>0</v>
      </c>
      <c r="G122" s="62">
        <f>+G76*0.25</f>
        <v>0</v>
      </c>
      <c r="H122" s="38">
        <f>+H76*0.25</f>
        <v>0</v>
      </c>
      <c r="I122" s="38">
        <f>+I76*0.25</f>
        <v>0</v>
      </c>
      <c r="J122" s="39"/>
      <c r="K122" s="40"/>
    </row>
  </sheetData>
  <mergeCells count="2">
    <mergeCell ref="B6:B7"/>
    <mergeCell ref="C6:C7"/>
  </mergeCells>
  <phoneticPr fontId="6" type="noConversion"/>
  <dataValidations count="2">
    <dataValidation type="list" showInputMessage="1" showErrorMessage="1" sqref="C8" xr:uid="{00000000-0002-0000-0100-000000000000}">
      <formula1>InflationFactor2</formula1>
    </dataValidation>
    <dataValidation type="list" allowBlank="1" showInputMessage="1" showErrorMessage="1" sqref="C6:C7" xr:uid="{00000000-0002-0000-0100-000001000000}">
      <formula1>InflationFactor2</formula1>
    </dataValidation>
  </dataValidations>
  <pageMargins left="0.75" right="0.75" top="0.7" bottom="0.6" header="0" footer="0"/>
  <pageSetup scale="70" orientation="portrait" r:id="rId1"/>
  <headerFooter alignWithMargins="0"/>
  <rowBreaks count="1" manualBreakCount="1">
    <brk id="74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abSelected="1" workbookViewId="0">
      <selection sqref="A1:XFD1048576"/>
    </sheetView>
  </sheetViews>
  <sheetFormatPr defaultColWidth="8.6640625" defaultRowHeight="14.25" x14ac:dyDescent="0.2"/>
  <cols>
    <col min="1" max="1" width="27.44140625" customWidth="1"/>
    <col min="2" max="2" width="12.44140625" customWidth="1"/>
    <col min="4" max="4" width="9.6640625" bestFit="1" customWidth="1"/>
  </cols>
  <sheetData>
    <row r="1" spans="1:5" x14ac:dyDescent="0.2">
      <c r="A1" s="166" t="s">
        <v>144</v>
      </c>
    </row>
    <row r="2" spans="1:5" x14ac:dyDescent="0.2">
      <c r="A2" s="185" t="s">
        <v>189</v>
      </c>
    </row>
    <row r="3" spans="1:5" x14ac:dyDescent="0.2">
      <c r="A3" s="185"/>
    </row>
    <row r="4" spans="1:5" x14ac:dyDescent="0.2">
      <c r="A4" s="72" t="s">
        <v>154</v>
      </c>
    </row>
    <row r="5" spans="1:5" x14ac:dyDescent="0.2">
      <c r="A5" s="185" t="s">
        <v>177</v>
      </c>
    </row>
    <row r="6" spans="1:5" x14ac:dyDescent="0.2">
      <c r="A6" s="185"/>
    </row>
    <row r="7" spans="1:5" x14ac:dyDescent="0.2">
      <c r="A7" s="72" t="s">
        <v>178</v>
      </c>
    </row>
    <row r="8" spans="1:5" x14ac:dyDescent="0.2">
      <c r="A8" s="185" t="s">
        <v>155</v>
      </c>
    </row>
    <row r="9" spans="1:5" x14ac:dyDescent="0.2">
      <c r="A9" s="185"/>
    </row>
    <row r="10" spans="1:5" x14ac:dyDescent="0.2">
      <c r="A10" s="227" t="s">
        <v>174</v>
      </c>
      <c r="B10" s="230" t="s">
        <v>172</v>
      </c>
      <c r="C10" s="230" t="s">
        <v>173</v>
      </c>
    </row>
    <row r="11" spans="1:5" x14ac:dyDescent="0.2">
      <c r="A11" s="227"/>
      <c r="B11" s="230"/>
      <c r="C11" s="230"/>
    </row>
    <row r="12" spans="1:5" x14ac:dyDescent="0.2">
      <c r="A12" s="186" t="s">
        <v>175</v>
      </c>
      <c r="B12" s="263" t="s">
        <v>176</v>
      </c>
      <c r="C12" s="262"/>
      <c r="D12" s="262"/>
      <c r="E12" s="262"/>
    </row>
    <row r="13" spans="1:5" x14ac:dyDescent="0.2">
      <c r="A13" s="171" t="s">
        <v>131</v>
      </c>
      <c r="B13" s="171" t="s">
        <v>135</v>
      </c>
      <c r="C13" s="171" t="s">
        <v>134</v>
      </c>
      <c r="D13" s="171" t="s">
        <v>133</v>
      </c>
      <c r="E13" s="171" t="s">
        <v>132</v>
      </c>
    </row>
    <row r="14" spans="1:5" x14ac:dyDescent="0.2">
      <c r="A14" s="231" t="s">
        <v>130</v>
      </c>
      <c r="B14" s="166" t="s">
        <v>129</v>
      </c>
      <c r="C14" s="166">
        <v>1</v>
      </c>
      <c r="D14" s="170">
        <v>0</v>
      </c>
      <c r="E14" s="167">
        <f t="shared" ref="E14:E20" si="0">C14*D14</f>
        <v>0</v>
      </c>
    </row>
    <row r="15" spans="1:5" x14ac:dyDescent="0.2">
      <c r="A15" s="231" t="s">
        <v>128</v>
      </c>
      <c r="B15" s="166" t="s">
        <v>127</v>
      </c>
      <c r="C15" s="166">
        <v>4</v>
      </c>
      <c r="D15" s="170">
        <v>0</v>
      </c>
      <c r="E15" s="167">
        <f t="shared" si="0"/>
        <v>0</v>
      </c>
    </row>
    <row r="16" spans="1:5" x14ac:dyDescent="0.2">
      <c r="A16" s="231" t="s">
        <v>126</v>
      </c>
      <c r="B16" s="166" t="s">
        <v>121</v>
      </c>
      <c r="C16" s="166">
        <v>5</v>
      </c>
      <c r="D16" s="170">
        <v>0</v>
      </c>
      <c r="E16" s="167">
        <f t="shared" si="0"/>
        <v>0</v>
      </c>
    </row>
    <row r="17" spans="1:6" x14ac:dyDescent="0.2">
      <c r="A17" s="231" t="s">
        <v>125</v>
      </c>
      <c r="B17" s="166" t="s">
        <v>124</v>
      </c>
      <c r="C17" s="166">
        <v>2</v>
      </c>
      <c r="D17" s="170">
        <v>0</v>
      </c>
      <c r="E17" s="167">
        <f t="shared" si="0"/>
        <v>0</v>
      </c>
      <c r="F17" s="166"/>
    </row>
    <row r="18" spans="1:6" x14ac:dyDescent="0.2">
      <c r="A18" s="231" t="s">
        <v>123</v>
      </c>
      <c r="B18" s="166" t="s">
        <v>121</v>
      </c>
      <c r="C18" s="166">
        <v>5</v>
      </c>
      <c r="D18" s="170">
        <v>0</v>
      </c>
      <c r="E18" s="167">
        <f t="shared" si="0"/>
        <v>0</v>
      </c>
    </row>
    <row r="19" spans="1:6" x14ac:dyDescent="0.2">
      <c r="A19" s="231" t="s">
        <v>122</v>
      </c>
      <c r="B19" s="166" t="s">
        <v>121</v>
      </c>
      <c r="C19" s="166">
        <v>5</v>
      </c>
      <c r="D19" s="170">
        <v>0</v>
      </c>
      <c r="E19" s="167">
        <f t="shared" si="0"/>
        <v>0</v>
      </c>
    </row>
    <row r="20" spans="1:6" x14ac:dyDescent="0.2">
      <c r="A20" s="231" t="s">
        <v>120</v>
      </c>
      <c r="B20" s="166" t="s">
        <v>119</v>
      </c>
      <c r="C20" s="169">
        <v>0</v>
      </c>
      <c r="D20" s="168">
        <v>0.625</v>
      </c>
      <c r="E20" s="167">
        <f t="shared" si="0"/>
        <v>0</v>
      </c>
    </row>
    <row r="21" spans="1:6" x14ac:dyDescent="0.2">
      <c r="A21" s="231" t="s">
        <v>113</v>
      </c>
      <c r="B21" s="166"/>
      <c r="C21" s="166"/>
      <c r="D21" s="166"/>
      <c r="E21" s="165">
        <f>SUM(E14:E20)</f>
        <v>0</v>
      </c>
    </row>
    <row r="23" spans="1:6" x14ac:dyDescent="0.2">
      <c r="A23" s="186" t="s">
        <v>175</v>
      </c>
      <c r="B23" s="262"/>
      <c r="C23" s="262"/>
      <c r="D23" s="262"/>
      <c r="E23" s="262"/>
    </row>
    <row r="24" spans="1:6" x14ac:dyDescent="0.2">
      <c r="A24" s="171" t="s">
        <v>131</v>
      </c>
      <c r="B24" s="171" t="s">
        <v>135</v>
      </c>
      <c r="C24" s="171" t="s">
        <v>134</v>
      </c>
      <c r="D24" s="171" t="s">
        <v>133</v>
      </c>
      <c r="E24" s="171" t="s">
        <v>132</v>
      </c>
    </row>
    <row r="25" spans="1:6" x14ac:dyDescent="0.2">
      <c r="A25" s="231" t="s">
        <v>130</v>
      </c>
      <c r="B25" s="166" t="s">
        <v>129</v>
      </c>
      <c r="C25" s="166">
        <v>1</v>
      </c>
      <c r="D25" s="170">
        <v>0</v>
      </c>
      <c r="E25" s="167">
        <f t="shared" ref="E25:E31" si="1">C25*D25</f>
        <v>0</v>
      </c>
    </row>
    <row r="26" spans="1:6" x14ac:dyDescent="0.2">
      <c r="A26" s="231" t="s">
        <v>128</v>
      </c>
      <c r="B26" s="166" t="s">
        <v>127</v>
      </c>
      <c r="C26" s="166">
        <v>4</v>
      </c>
      <c r="D26" s="170">
        <v>0</v>
      </c>
      <c r="E26" s="167">
        <f t="shared" si="1"/>
        <v>0</v>
      </c>
    </row>
    <row r="27" spans="1:6" x14ac:dyDescent="0.2">
      <c r="A27" s="231" t="s">
        <v>126</v>
      </c>
      <c r="B27" s="166" t="s">
        <v>121</v>
      </c>
      <c r="C27" s="166">
        <v>5</v>
      </c>
      <c r="D27" s="170">
        <v>0</v>
      </c>
      <c r="E27" s="167">
        <f t="shared" si="1"/>
        <v>0</v>
      </c>
    </row>
    <row r="28" spans="1:6" x14ac:dyDescent="0.2">
      <c r="A28" s="231" t="s">
        <v>125</v>
      </c>
      <c r="B28" s="166" t="s">
        <v>124</v>
      </c>
      <c r="C28" s="166">
        <v>2</v>
      </c>
      <c r="D28" s="170">
        <v>0</v>
      </c>
      <c r="E28" s="167">
        <f t="shared" si="1"/>
        <v>0</v>
      </c>
    </row>
    <row r="29" spans="1:6" x14ac:dyDescent="0.2">
      <c r="A29" s="231" t="s">
        <v>123</v>
      </c>
      <c r="B29" s="166" t="s">
        <v>121</v>
      </c>
      <c r="C29" s="166">
        <v>5</v>
      </c>
      <c r="D29" s="170">
        <v>0</v>
      </c>
      <c r="E29" s="167">
        <f t="shared" si="1"/>
        <v>0</v>
      </c>
    </row>
    <row r="30" spans="1:6" x14ac:dyDescent="0.2">
      <c r="A30" s="231" t="s">
        <v>122</v>
      </c>
      <c r="B30" s="166" t="s">
        <v>121</v>
      </c>
      <c r="C30" s="166">
        <v>5</v>
      </c>
      <c r="D30" s="170">
        <v>0</v>
      </c>
      <c r="E30" s="167">
        <f t="shared" si="1"/>
        <v>0</v>
      </c>
    </row>
    <row r="31" spans="1:6" x14ac:dyDescent="0.2">
      <c r="A31" s="231" t="s">
        <v>120</v>
      </c>
      <c r="B31" s="166" t="s">
        <v>119</v>
      </c>
      <c r="C31" s="169">
        <v>0</v>
      </c>
      <c r="D31" s="168">
        <v>0.625</v>
      </c>
      <c r="E31" s="167">
        <f t="shared" si="1"/>
        <v>0</v>
      </c>
    </row>
    <row r="32" spans="1:6" x14ac:dyDescent="0.2">
      <c r="A32" s="231" t="s">
        <v>113</v>
      </c>
      <c r="B32" s="166"/>
      <c r="C32" s="166"/>
      <c r="D32" s="166"/>
      <c r="E32" s="165">
        <f>SUM(E25:E31)</f>
        <v>0</v>
      </c>
    </row>
    <row r="35" spans="1:5" x14ac:dyDescent="0.2">
      <c r="A35" s="186" t="s">
        <v>175</v>
      </c>
      <c r="B35" s="262"/>
      <c r="C35" s="262"/>
      <c r="D35" s="262"/>
      <c r="E35" s="262"/>
    </row>
    <row r="36" spans="1:5" x14ac:dyDescent="0.2">
      <c r="A36" s="171" t="s">
        <v>131</v>
      </c>
      <c r="B36" s="171" t="s">
        <v>135</v>
      </c>
      <c r="C36" s="171" t="s">
        <v>134</v>
      </c>
      <c r="D36" s="171" t="s">
        <v>133</v>
      </c>
      <c r="E36" s="171" t="s">
        <v>132</v>
      </c>
    </row>
    <row r="37" spans="1:5" x14ac:dyDescent="0.2">
      <c r="A37" s="231" t="s">
        <v>130</v>
      </c>
      <c r="B37" s="166" t="s">
        <v>129</v>
      </c>
      <c r="C37" s="166">
        <v>1</v>
      </c>
      <c r="D37" s="170">
        <v>0</v>
      </c>
      <c r="E37" s="167">
        <f t="shared" ref="E37:E43" si="2">C37*D37</f>
        <v>0</v>
      </c>
    </row>
    <row r="38" spans="1:5" x14ac:dyDescent="0.2">
      <c r="A38" s="231" t="s">
        <v>128</v>
      </c>
      <c r="B38" s="166" t="s">
        <v>127</v>
      </c>
      <c r="C38" s="166">
        <v>4</v>
      </c>
      <c r="D38" s="170">
        <v>0</v>
      </c>
      <c r="E38" s="167">
        <f t="shared" si="2"/>
        <v>0</v>
      </c>
    </row>
    <row r="39" spans="1:5" x14ac:dyDescent="0.2">
      <c r="A39" s="231" t="s">
        <v>126</v>
      </c>
      <c r="B39" s="166" t="s">
        <v>121</v>
      </c>
      <c r="C39" s="166">
        <v>5</v>
      </c>
      <c r="D39" s="170">
        <v>0</v>
      </c>
      <c r="E39" s="167">
        <f t="shared" si="2"/>
        <v>0</v>
      </c>
    </row>
    <row r="40" spans="1:5" x14ac:dyDescent="0.2">
      <c r="A40" s="231" t="s">
        <v>125</v>
      </c>
      <c r="B40" s="166" t="s">
        <v>124</v>
      </c>
      <c r="C40" s="166">
        <v>2</v>
      </c>
      <c r="D40" s="170">
        <v>0</v>
      </c>
      <c r="E40" s="167">
        <f t="shared" si="2"/>
        <v>0</v>
      </c>
    </row>
    <row r="41" spans="1:5" x14ac:dyDescent="0.2">
      <c r="A41" s="231" t="s">
        <v>123</v>
      </c>
      <c r="B41" s="166" t="s">
        <v>121</v>
      </c>
      <c r="C41" s="166">
        <v>5</v>
      </c>
      <c r="D41" s="170">
        <v>0</v>
      </c>
      <c r="E41" s="167">
        <f t="shared" si="2"/>
        <v>0</v>
      </c>
    </row>
    <row r="42" spans="1:5" x14ac:dyDescent="0.2">
      <c r="A42" s="231" t="s">
        <v>122</v>
      </c>
      <c r="B42" s="166" t="s">
        <v>121</v>
      </c>
      <c r="C42" s="166">
        <v>5</v>
      </c>
      <c r="D42" s="170">
        <v>0</v>
      </c>
      <c r="E42" s="167">
        <f t="shared" si="2"/>
        <v>0</v>
      </c>
    </row>
    <row r="43" spans="1:5" x14ac:dyDescent="0.2">
      <c r="A43" s="231" t="s">
        <v>120</v>
      </c>
      <c r="B43" s="166" t="s">
        <v>119</v>
      </c>
      <c r="C43" s="169">
        <v>0</v>
      </c>
      <c r="D43" s="168">
        <v>0.625</v>
      </c>
      <c r="E43" s="167">
        <f t="shared" si="2"/>
        <v>0</v>
      </c>
    </row>
    <row r="44" spans="1:5" x14ac:dyDescent="0.2">
      <c r="A44" s="231" t="s">
        <v>113</v>
      </c>
      <c r="B44" s="166"/>
      <c r="C44" s="166"/>
      <c r="D44" s="166"/>
      <c r="E44" s="165">
        <f>SUM(E37:E43)</f>
        <v>0</v>
      </c>
    </row>
  </sheetData>
  <mergeCells count="3">
    <mergeCell ref="B35:E35"/>
    <mergeCell ref="B23:E23"/>
    <mergeCell ref="B12:E12"/>
  </mergeCells>
  <hyperlinks>
    <hyperlink ref="A8" r:id="rId1" xr:uid="{F464DAF4-5394-47A0-9349-72D43EAA6028}"/>
    <hyperlink ref="A5" r:id="rId2" xr:uid="{FCA01626-5712-4171-A0DD-B9F5D0AD0F86}"/>
  </hyperlinks>
  <pageMargins left="0.7" right="0.7" top="0.75" bottom="0.75" header="0.3" footer="0.3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1"/>
  <sheetViews>
    <sheetView zoomScaleNormal="100" workbookViewId="0">
      <selection sqref="A1:XFD1048576"/>
    </sheetView>
  </sheetViews>
  <sheetFormatPr defaultRowHeight="14.25" x14ac:dyDescent="0.2"/>
  <cols>
    <col min="1" max="1" width="11.109375" customWidth="1"/>
    <col min="2" max="2" width="21.6640625" customWidth="1"/>
    <col min="3" max="3" width="11.21875" bestFit="1" customWidth="1"/>
    <col min="4" max="4" width="2" customWidth="1"/>
    <col min="5" max="5" width="10" bestFit="1" customWidth="1"/>
    <col min="6" max="6" width="23.88671875" customWidth="1"/>
    <col min="7" max="7" width="11.5546875" customWidth="1"/>
    <col min="8" max="8" width="11.44140625" customWidth="1"/>
  </cols>
  <sheetData>
    <row r="1" spans="1:8" ht="15" thickBot="1" x14ac:dyDescent="0.25">
      <c r="A1" s="186" t="s">
        <v>75</v>
      </c>
      <c r="B1" s="186" t="s">
        <v>146</v>
      </c>
      <c r="C1" s="187" t="s">
        <v>142</v>
      </c>
      <c r="E1" s="186" t="s">
        <v>103</v>
      </c>
      <c r="H1" s="187" t="s">
        <v>142</v>
      </c>
    </row>
    <row r="2" spans="1:8" x14ac:dyDescent="0.2">
      <c r="B2" s="188" t="s">
        <v>147</v>
      </c>
      <c r="C2" s="189">
        <v>0.31900000000000001</v>
      </c>
      <c r="F2" s="264" t="s">
        <v>104</v>
      </c>
      <c r="G2" s="123" t="s">
        <v>106</v>
      </c>
      <c r="H2" s="124">
        <v>0.53500000000000003</v>
      </c>
    </row>
    <row r="3" spans="1:8" ht="15" thickBot="1" x14ac:dyDescent="0.25">
      <c r="B3" s="190" t="s">
        <v>164</v>
      </c>
      <c r="C3" s="191">
        <v>0.17599999999999999</v>
      </c>
      <c r="F3" s="265"/>
      <c r="G3" s="125" t="s">
        <v>107</v>
      </c>
      <c r="H3" s="126">
        <v>0.26</v>
      </c>
    </row>
    <row r="4" spans="1:8" x14ac:dyDescent="0.2">
      <c r="B4" s="192" t="s">
        <v>148</v>
      </c>
      <c r="C4" s="191">
        <v>0.02</v>
      </c>
      <c r="F4" s="266" t="s">
        <v>108</v>
      </c>
      <c r="G4" s="123" t="s">
        <v>106</v>
      </c>
      <c r="H4" s="124">
        <v>0.47</v>
      </c>
    </row>
    <row r="5" spans="1:8" ht="15" thickBot="1" x14ac:dyDescent="0.25">
      <c r="B5" s="193" t="s">
        <v>149</v>
      </c>
      <c r="C5" s="194">
        <v>0.13</v>
      </c>
      <c r="F5" s="267"/>
      <c r="G5" s="125" t="s">
        <v>107</v>
      </c>
      <c r="H5" s="126">
        <v>0.26</v>
      </c>
    </row>
    <row r="6" spans="1:8" x14ac:dyDescent="0.2">
      <c r="F6" s="264" t="s">
        <v>109</v>
      </c>
      <c r="G6" s="123" t="s">
        <v>106</v>
      </c>
      <c r="H6" s="124">
        <v>0.5</v>
      </c>
    </row>
    <row r="7" spans="1:8" ht="15" thickBot="1" x14ac:dyDescent="0.25">
      <c r="F7" s="265"/>
      <c r="G7" s="125" t="s">
        <v>107</v>
      </c>
      <c r="H7" s="126">
        <v>0.26</v>
      </c>
    </row>
    <row r="8" spans="1:8" ht="15" thickBot="1" x14ac:dyDescent="0.25">
      <c r="F8" s="127" t="s">
        <v>161</v>
      </c>
      <c r="G8" s="128"/>
      <c r="H8" s="129">
        <v>0.1</v>
      </c>
    </row>
    <row r="9" spans="1:8" ht="15" thickBot="1" x14ac:dyDescent="0.25">
      <c r="A9" s="72"/>
      <c r="B9" s="72"/>
      <c r="C9" s="202"/>
      <c r="F9" s="127" t="s">
        <v>162</v>
      </c>
      <c r="G9" s="128"/>
      <c r="H9" s="129">
        <v>0.17499999999999999</v>
      </c>
    </row>
    <row r="10" spans="1:8" ht="15" thickBot="1" x14ac:dyDescent="0.25">
      <c r="B10" s="72"/>
      <c r="F10" s="127" t="s">
        <v>163</v>
      </c>
      <c r="G10" s="128"/>
      <c r="H10" s="222">
        <v>0.42857000000000001</v>
      </c>
    </row>
    <row r="13" spans="1:8" ht="14.25" customHeight="1" x14ac:dyDescent="0.2"/>
    <row r="17" spans="1:1" x14ac:dyDescent="0.2">
      <c r="A17" s="67"/>
    </row>
    <row r="18" spans="1:1" x14ac:dyDescent="0.2">
      <c r="A18" s="67"/>
    </row>
    <row r="19" spans="1:1" x14ac:dyDescent="0.2">
      <c r="A19" s="67"/>
    </row>
    <row r="20" spans="1:1" x14ac:dyDescent="0.2">
      <c r="A20" s="67"/>
    </row>
    <row r="21" spans="1:1" x14ac:dyDescent="0.2">
      <c r="A21" s="67"/>
    </row>
  </sheetData>
  <mergeCells count="3">
    <mergeCell ref="F2:F3"/>
    <mergeCell ref="F4:F5"/>
    <mergeCell ref="F6:F7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C7" sqref="C7"/>
    </sheetView>
  </sheetViews>
  <sheetFormatPr defaultRowHeight="14.25" x14ac:dyDescent="0.2"/>
  <cols>
    <col min="2" max="2" width="16.5546875" customWidth="1"/>
  </cols>
  <sheetData>
    <row r="1" spans="1:7" ht="18" x14ac:dyDescent="0.25">
      <c r="A1" s="96" t="s">
        <v>114</v>
      </c>
      <c r="B1" s="96"/>
      <c r="C1" s="149"/>
      <c r="D1" s="149"/>
      <c r="E1" s="149"/>
      <c r="F1" s="149"/>
      <c r="G1" s="149"/>
    </row>
    <row r="2" spans="1:7" x14ac:dyDescent="0.2">
      <c r="A2" s="75" t="s">
        <v>61</v>
      </c>
      <c r="B2" s="73">
        <f>'Full Year'!B2</f>
        <v>0</v>
      </c>
      <c r="C2" s="73"/>
      <c r="D2" s="114"/>
      <c r="E2" s="74"/>
      <c r="F2" s="73"/>
      <c r="G2" s="73"/>
    </row>
    <row r="3" spans="1:7" ht="15" thickBot="1" x14ac:dyDescent="0.25">
      <c r="A3" s="75" t="s">
        <v>60</v>
      </c>
      <c r="B3" s="73">
        <f>'Full Year'!B3</f>
        <v>0</v>
      </c>
      <c r="C3" s="74"/>
      <c r="D3" s="73"/>
      <c r="E3" s="74"/>
      <c r="F3" s="73"/>
      <c r="G3" s="73"/>
    </row>
    <row r="4" spans="1:7" ht="26.25" thickBot="1" x14ac:dyDescent="0.25">
      <c r="A4" s="119" t="s">
        <v>98</v>
      </c>
      <c r="B4" s="120">
        <f>'Full Year'!B4</f>
        <v>1.05</v>
      </c>
      <c r="C4" s="73"/>
      <c r="D4" s="73"/>
      <c r="E4" s="74"/>
      <c r="F4" s="73"/>
      <c r="G4" s="73"/>
    </row>
    <row r="5" spans="1:7" x14ac:dyDescent="0.2">
      <c r="A5" s="73"/>
      <c r="B5" s="80"/>
      <c r="C5" s="158" t="s">
        <v>76</v>
      </c>
      <c r="D5" s="159" t="s">
        <v>77</v>
      </c>
      <c r="E5" s="160" t="s">
        <v>78</v>
      </c>
      <c r="F5" s="161" t="s">
        <v>79</v>
      </c>
      <c r="G5" s="162" t="s">
        <v>80</v>
      </c>
    </row>
    <row r="6" spans="1:7" x14ac:dyDescent="0.2">
      <c r="A6" s="73" t="s">
        <v>115</v>
      </c>
      <c r="B6" s="73"/>
      <c r="C6" s="136" t="s">
        <v>95</v>
      </c>
      <c r="D6" s="137" t="s">
        <v>95</v>
      </c>
      <c r="E6" s="139" t="s">
        <v>95</v>
      </c>
      <c r="F6" s="142" t="s">
        <v>95</v>
      </c>
      <c r="G6" s="140" t="s">
        <v>95</v>
      </c>
    </row>
    <row r="7" spans="1:7" x14ac:dyDescent="0.2">
      <c r="A7" s="80"/>
      <c r="B7" s="146" t="str">
        <f>'Full Year'!B7</f>
        <v>Name/Position</v>
      </c>
      <c r="C7" s="135">
        <f>'Full Year'!A7</f>
        <v>0</v>
      </c>
      <c r="D7" s="138">
        <f t="shared" ref="D7:G16" si="0">+C7*$B$4</f>
        <v>0</v>
      </c>
      <c r="E7" s="134">
        <f t="shared" si="0"/>
        <v>0</v>
      </c>
      <c r="F7" s="83">
        <f t="shared" si="0"/>
        <v>0</v>
      </c>
      <c r="G7" s="141">
        <f t="shared" si="0"/>
        <v>0</v>
      </c>
    </row>
    <row r="8" spans="1:7" x14ac:dyDescent="0.2">
      <c r="A8" s="80"/>
      <c r="B8" s="146" t="str">
        <f>'Full Year'!B8</f>
        <v>Name/Position</v>
      </c>
      <c r="C8" s="135">
        <f>'Full Year'!A8</f>
        <v>0</v>
      </c>
      <c r="D8" s="138">
        <f t="shared" si="0"/>
        <v>0</v>
      </c>
      <c r="E8" s="134">
        <f t="shared" si="0"/>
        <v>0</v>
      </c>
      <c r="F8" s="83">
        <f t="shared" si="0"/>
        <v>0</v>
      </c>
      <c r="G8" s="141">
        <f t="shared" si="0"/>
        <v>0</v>
      </c>
    </row>
    <row r="9" spans="1:7" x14ac:dyDescent="0.2">
      <c r="A9" s="80"/>
      <c r="B9" s="146" t="str">
        <f>'Full Year'!B9</f>
        <v>Name/Position</v>
      </c>
      <c r="C9" s="135">
        <f>'Full Year'!A9</f>
        <v>0</v>
      </c>
      <c r="D9" s="138">
        <f t="shared" si="0"/>
        <v>0</v>
      </c>
      <c r="E9" s="134">
        <f t="shared" si="0"/>
        <v>0</v>
      </c>
      <c r="F9" s="83">
        <f t="shared" si="0"/>
        <v>0</v>
      </c>
      <c r="G9" s="141">
        <f t="shared" si="0"/>
        <v>0</v>
      </c>
    </row>
    <row r="10" spans="1:7" x14ac:dyDescent="0.2">
      <c r="A10" s="80"/>
      <c r="B10" s="146" t="str">
        <f>'Full Year'!B10</f>
        <v>Name/Position</v>
      </c>
      <c r="C10" s="135">
        <f>'Full Year'!A10</f>
        <v>0</v>
      </c>
      <c r="D10" s="138">
        <f t="shared" si="0"/>
        <v>0</v>
      </c>
      <c r="E10" s="134">
        <f t="shared" si="0"/>
        <v>0</v>
      </c>
      <c r="F10" s="83">
        <f t="shared" si="0"/>
        <v>0</v>
      </c>
      <c r="G10" s="141">
        <f t="shared" si="0"/>
        <v>0</v>
      </c>
    </row>
    <row r="11" spans="1:7" x14ac:dyDescent="0.2">
      <c r="A11" s="80"/>
      <c r="B11" s="146" t="str">
        <f>'Full Year'!B11</f>
        <v>Name/Position</v>
      </c>
      <c r="C11" s="135">
        <f>'Full Year'!A11</f>
        <v>0</v>
      </c>
      <c r="D11" s="138">
        <f t="shared" si="0"/>
        <v>0</v>
      </c>
      <c r="E11" s="134">
        <f t="shared" si="0"/>
        <v>0</v>
      </c>
      <c r="F11" s="83">
        <f t="shared" si="0"/>
        <v>0</v>
      </c>
      <c r="G11" s="141">
        <f t="shared" si="0"/>
        <v>0</v>
      </c>
    </row>
    <row r="12" spans="1:7" x14ac:dyDescent="0.2">
      <c r="A12" s="80"/>
      <c r="B12" s="146" t="str">
        <f>'Full Year'!B12</f>
        <v>Name/Position</v>
      </c>
      <c r="C12" s="135">
        <f>'Full Year'!A12</f>
        <v>0</v>
      </c>
      <c r="D12" s="138">
        <f t="shared" si="0"/>
        <v>0</v>
      </c>
      <c r="E12" s="134">
        <f t="shared" si="0"/>
        <v>0</v>
      </c>
      <c r="F12" s="83">
        <f t="shared" si="0"/>
        <v>0</v>
      </c>
      <c r="G12" s="141">
        <f t="shared" si="0"/>
        <v>0</v>
      </c>
    </row>
    <row r="13" spans="1:7" x14ac:dyDescent="0.2">
      <c r="A13" s="80"/>
      <c r="B13" s="146" t="str">
        <f>'Full Year'!B13</f>
        <v>Name/Position</v>
      </c>
      <c r="C13" s="135">
        <f>'Full Year'!A13</f>
        <v>0</v>
      </c>
      <c r="D13" s="138">
        <f t="shared" si="0"/>
        <v>0</v>
      </c>
      <c r="E13" s="134">
        <f t="shared" si="0"/>
        <v>0</v>
      </c>
      <c r="F13" s="83">
        <f t="shared" si="0"/>
        <v>0</v>
      </c>
      <c r="G13" s="141">
        <f t="shared" si="0"/>
        <v>0</v>
      </c>
    </row>
    <row r="14" spans="1:7" x14ac:dyDescent="0.2">
      <c r="A14" s="80"/>
      <c r="B14" s="146" t="str">
        <f>'Full Year'!B14</f>
        <v>Name/Position</v>
      </c>
      <c r="C14" s="135">
        <f>'Full Year'!A14</f>
        <v>0</v>
      </c>
      <c r="D14" s="138">
        <f t="shared" si="0"/>
        <v>0</v>
      </c>
      <c r="E14" s="134">
        <f t="shared" si="0"/>
        <v>0</v>
      </c>
      <c r="F14" s="83">
        <f t="shared" si="0"/>
        <v>0</v>
      </c>
      <c r="G14" s="141">
        <f t="shared" si="0"/>
        <v>0</v>
      </c>
    </row>
    <row r="15" spans="1:7" x14ac:dyDescent="0.2">
      <c r="A15" s="80"/>
      <c r="B15" s="146" t="str">
        <f>'Full Year'!B15</f>
        <v>Name/Position</v>
      </c>
      <c r="C15" s="135">
        <f>'Full Year'!A15</f>
        <v>0</v>
      </c>
      <c r="D15" s="138">
        <f t="shared" si="0"/>
        <v>0</v>
      </c>
      <c r="E15" s="134">
        <f t="shared" si="0"/>
        <v>0</v>
      </c>
      <c r="F15" s="83">
        <f t="shared" si="0"/>
        <v>0</v>
      </c>
      <c r="G15" s="141">
        <f t="shared" si="0"/>
        <v>0</v>
      </c>
    </row>
    <row r="16" spans="1:7" x14ac:dyDescent="0.2">
      <c r="A16" s="80"/>
      <c r="B16" s="146" t="str">
        <f>'Full Year'!B17</f>
        <v>Name/Position</v>
      </c>
      <c r="C16" s="135">
        <f>'Full Year'!A16</f>
        <v>0</v>
      </c>
      <c r="D16" s="138">
        <f t="shared" si="0"/>
        <v>0</v>
      </c>
      <c r="E16" s="134">
        <f t="shared" si="0"/>
        <v>0</v>
      </c>
      <c r="F16" s="83">
        <f t="shared" si="0"/>
        <v>0</v>
      </c>
      <c r="G16" s="14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sqref="A1:A2"/>
    </sheetView>
  </sheetViews>
  <sheetFormatPr defaultRowHeight="14.25" x14ac:dyDescent="0.2"/>
  <sheetData>
    <row r="1" spans="1:1" x14ac:dyDescent="0.2">
      <c r="A1" s="72" t="s">
        <v>70</v>
      </c>
    </row>
    <row r="2" spans="1:1" x14ac:dyDescent="0.2">
      <c r="A2" s="7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Full Year</vt:lpstr>
      <vt:lpstr>Split Year</vt:lpstr>
      <vt:lpstr>Travel - Sample Worksheet Only</vt:lpstr>
      <vt:lpstr>Values</vt:lpstr>
      <vt:lpstr>Annualized Salary Amounts</vt:lpstr>
      <vt:lpstr>Data</vt:lpstr>
      <vt:lpstr>CostShare</vt:lpstr>
      <vt:lpstr>InflationFactor</vt:lpstr>
      <vt:lpstr>InflationFactor2</vt:lpstr>
      <vt:lpstr>'Full Year'!Print_Area</vt:lpstr>
      <vt:lpstr>'Split Year'!Print_Area</vt:lpstr>
      <vt:lpstr>'Full Year'!Print_Titles</vt:lpstr>
      <vt:lpstr>'Split Year'!Print_Titles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tglenda</dc:creator>
  <cp:lastModifiedBy>Frazier, Lynn E - (lef1)</cp:lastModifiedBy>
  <cp:lastPrinted>2019-09-23T23:17:09Z</cp:lastPrinted>
  <dcterms:created xsi:type="dcterms:W3CDTF">2001-07-16T20:23:11Z</dcterms:created>
  <dcterms:modified xsi:type="dcterms:W3CDTF">2023-03-13T21:02:00Z</dcterms:modified>
</cp:coreProperties>
</file>